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345" windowWidth="10395" windowHeight="7815" tabRatio="597" activeTab="0"/>
  </bookViews>
  <sheets>
    <sheet name="ESE139" sheetId="1" r:id="rId1"/>
  </sheets>
  <definedNames>
    <definedName name="ACwvu.Cap._.Proj._.Approp." localSheetId="0" hidden="1">'ESE139'!$B$877:$M$919</definedName>
    <definedName name="ACwvu.Cap._.Proj._.Est._.Rev." localSheetId="0" hidden="1">'ESE139'!$B$815:$N$874</definedName>
    <definedName name="ACwvu.Debt._.Service._.Approp." localSheetId="0" hidden="1">'ESE139'!$B$778:$J$812</definedName>
    <definedName name="ACwvu.Debt._.Service._.Est._.Rev." localSheetId="0" hidden="1">'ESE139'!$B$727:$J$775</definedName>
    <definedName name="ACwvu.Enterprise._.Funds." localSheetId="0" hidden="1">'ESE139'!$B$1002:$K$1063</definedName>
    <definedName name="ACwvu.Expend._.Trust._.Approp." localSheetId="0" hidden="1">'ESE139'!#REF!</definedName>
    <definedName name="ACwvu.Expend._.Trust._.Est._.Rev." localSheetId="0" hidden="1">'ESE139'!#REF!</definedName>
    <definedName name="ACwvu.Gen._.Approp." localSheetId="0" hidden="1">'ESE139'!$B$110:$K$158</definedName>
    <definedName name="ACwvu.Gen._.Est._.Rev." localSheetId="0" hidden="1">'ESE139'!$B$24:$D$106</definedName>
    <definedName name="ACwvu.Internal._.Service._.Funds." localSheetId="0" hidden="1">'ESE139'!$B$1066:$K$1127</definedName>
    <definedName name="ACwvu.Millages." localSheetId="0" hidden="1">'ESE139'!$B$1:$E$22</definedName>
    <definedName name="ACwvu.Nonexpend._.Trust._.Funds." localSheetId="0" hidden="1">'ESE139'!#REF!</definedName>
    <definedName name="ACwvu.Spe._.Rev._.FS._.Approp." localSheetId="0" hidden="1">'ESE139'!$B$207:$D$248</definedName>
    <definedName name="ACwvu.Spe._.Rev._.FS._.Est._.Rev." localSheetId="0" hidden="1">'ESE139'!$B$159:$D$204</definedName>
    <definedName name="ACwvu.Spe._.Rev._.Other._.Approp." localSheetId="0" hidden="1">'ESE139'!$B$547:$K$549</definedName>
    <definedName name="ACwvu.Spe._.Rev._.Other._.Est._.Rev." localSheetId="0" hidden="1">'ESE139'!$B$456:$D$460</definedName>
    <definedName name="_xlnm.Print_Area" localSheetId="0">'ESE139'!$B$1064:$K$1126</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'ESE139'!$B$877:$M$919</definedName>
    <definedName name="Swvu.Cap._.Proj._.Est._.Rev." localSheetId="0" hidden="1">'ESE139'!$B$815:$N$874</definedName>
    <definedName name="Swvu.Debt._.Service._.Approp." localSheetId="0" hidden="1">'ESE139'!$B$778:$J$812</definedName>
    <definedName name="Swvu.Debt._.Service._.Est._.Rev." localSheetId="0" hidden="1">'ESE139'!$B$727:$J$775</definedName>
    <definedName name="Swvu.Enterprise._.Funds." localSheetId="0" hidden="1">'ESE139'!$B$1002:$K$1063</definedName>
    <definedName name="Swvu.Expend._.Trust._.Approp." localSheetId="0" hidden="1">'ESE139'!#REF!</definedName>
    <definedName name="Swvu.Expend._.Trust._.Est._.Rev." localSheetId="0" hidden="1">'ESE139'!#REF!</definedName>
    <definedName name="Swvu.Gen._.Approp." localSheetId="0" hidden="1">'ESE139'!$B$110:$K$158</definedName>
    <definedName name="Swvu.Gen._.Est._.Rev." localSheetId="0" hidden="1">'ESE139'!$B$24:$D$106</definedName>
    <definedName name="Swvu.Internal._.Service._.Funds." localSheetId="0" hidden="1">'ESE139'!$B$1066:$K$1127</definedName>
    <definedName name="Swvu.Millages." localSheetId="0" hidden="1">'ESE139'!$B$1:$E$22</definedName>
    <definedName name="Swvu.Nonexpend._.Trust._.Funds." localSheetId="0" hidden="1">'ESE139'!#REF!</definedName>
    <definedName name="Swvu.Spe._.Rev._.FS._.Approp." localSheetId="0" hidden="1">'ESE139'!$B$207:$D$248</definedName>
    <definedName name="Swvu.Spe._.Rev._.FS._.Est._.Rev." localSheetId="0" hidden="1">'ESE139'!$B$159:$D$204</definedName>
    <definedName name="Swvu.Spe._.Rev._.Other._.Approp." localSheetId="0" hidden="1">'ESE139'!$B$547:$K$549</definedName>
    <definedName name="Swvu.Spe._.Rev._.Other._.Est._.Rev." localSheetId="0" hidden="1">'ESE139'!$B$456:$D$460</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8537F91_4414_497D_A878_1CEB32A0511F_.wvu.PrintArea" localSheetId="0" hidden="1">'ESE139'!$B$500:$K$548</definedName>
    <definedName name="Z_2131BEEC_810E_4217_9CEF_C93A63074F82_.wvu.PrintArea" localSheetId="0" hidden="1">'ESE139'!$B$875:$N$918</definedName>
    <definedName name="Z_3082D040_15C7_4414_AD9F_8D8D17784851_.wvu.PrintArea" localSheetId="0" hidden="1">'ESE139'!$B$592:$K$640</definedName>
    <definedName name="Z_32739F49_1ECA_4FA1_9968_03293AF14A1B_.wvu.PrintArea" localSheetId="0" hidden="1">'ESE139'!$B$951:$K$998</definedName>
    <definedName name="Z_352572D3_8125_4E38_A209_7C7587561E9F_.wvu.PrintArea" localSheetId="0" hidden="1">'ESE139'!$B$108:$K$156</definedName>
    <definedName name="Z_374E0E41_4DD1_476E_8825_131C1DCAE8ED_.wvu.PrintArea" localSheetId="0" hidden="1">'ESE139'!$B$776:$K$811</definedName>
    <definedName name="Z_39EF42D2_EDF6_49DA_AE18_6EE1C2D2221A_.wvu.PrintArea" localSheetId="0" hidden="1">'ESE139'!$B$725:$K$774</definedName>
    <definedName name="Z_4102A9A3_E313_468B_B3F5_8340316A2284_.wvu.PrintArea" localSheetId="0" hidden="1">'ESE139'!$B$550:$D$590</definedName>
    <definedName name="Z_44739604_5CA8_4347_AB32_04D4D956BB6C_.wvu.PrintArea" localSheetId="0" hidden="1">'ESE139'!$B$642:$D$674</definedName>
    <definedName name="Z_47340902_6FF4_49F2_8964_E0816021AD05_.wvu.PrintArea" localSheetId="0" hidden="1">'ESE139'!$B$206:$D$247</definedName>
    <definedName name="Z_5D095946_C6AA_4598_A7D2_F7910759741B_.wvu.PrintArea" localSheetId="0" hidden="1">'ESE139'!$B$1:$E$22</definedName>
    <definedName name="Z_704370FF_D01D_4B36_A454_38CFC5D0AB2F_.wvu.PrintArea" localSheetId="0" hidden="1">'ESE139'!$B$1064:$K$1126</definedName>
    <definedName name="Z_8588C76D_1EC1_40A6_96D1_A69BFC8E13E4_.wvu.PrintArea" localSheetId="0" hidden="1">'ESE139'!$B$309:$K$357</definedName>
    <definedName name="Z_9792A2AA_99F7_43CE_B0E9_6553DE2BB41A_.wvu.PrintArea" localSheetId="0" hidden="1">'ESE139'!$B$813:$N$873</definedName>
    <definedName name="Z_9E3ADEB4_C41A_4F29_95B1_D8F9D782AAC8_.wvu.PrintArea" localSheetId="0" hidden="1">'ESE139'!$B$1000:$K$1062</definedName>
    <definedName name="Z_9EC2B76A_956D_4904_AD29_F8D1C0FA159A_.wvu.PrintArea" localSheetId="0" hidden="1">'ESE139'!$B$249:$D$307</definedName>
    <definedName name="Z_A2AB7C10_7740_4522_B5DD_FB1C82D9C559_.wvu.PrintArea" localSheetId="0" hidden="1">'ESE139'!$B$920:$D$949</definedName>
    <definedName name="Z_AB7DB485_A433_4C3C_8F2F_9640A5859CE8_.wvu.PrintArea" localSheetId="0" hidden="1">'ESE139'!$B$24:$D$106</definedName>
    <definedName name="Z_AE11921C_E1E2_46CA_9DF3_01A05079B0C1_.wvu.PrintArea" localSheetId="0" hidden="1">'ESE139'!$B$455:$D$498</definedName>
    <definedName name="Z_E7E6443F_3D91_4876_B094_D611F7AB7F73_.wvu.PrintArea" localSheetId="0" hidden="1">'ESE139'!$B$405:$K$453</definedName>
    <definedName name="Z_F61642E2_588B_46ED_B17E_3536A3EE21FF_.wvu.PrintArea" localSheetId="0" hidden="1">'ESE139'!$B$676:$K$723</definedName>
    <definedName name="Z_FD73D0BC_0045_46D7_B47D_6A318BDB17B7_.wvu.PrintArea" localSheetId="0" hidden="1">'ESE139'!$B$359:$D$403</definedName>
    <definedName name="Z_FDBDDFE0_F01B_40C7_BD07_A3F79080D1A2_.wvu.PrintArea" localSheetId="0" hidden="1">'ESE139'!$B$159:$D$204</definedName>
  </definedNames>
  <calcPr fullCalcOnLoad="1"/>
</workbook>
</file>

<file path=xl/sharedStrings.xml><?xml version="1.0" encoding="utf-8"?>
<sst xmlns="http://schemas.openxmlformats.org/spreadsheetml/2006/main" count="1338" uniqueCount="490">
  <si>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</si>
  <si>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</si>
  <si>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</si>
  <si>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</si>
  <si>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</si>
  <si>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</si>
  <si>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</si>
  <si>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</si>
  <si>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</si>
  <si>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</si>
  <si>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</si>
  <si>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</si>
  <si>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</si>
  <si>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</si>
  <si>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</si>
  <si>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</si>
  <si>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</si>
  <si>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</si>
  <si>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</si>
  <si>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</si>
  <si>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</si>
  <si>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</si>
  <si>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</si>
  <si>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</si>
  <si>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</si>
  <si>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</si>
  <si>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</si>
  <si>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</si>
  <si>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</si>
  <si>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</si>
  <si>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</si>
  <si>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</si>
  <si>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</si>
  <si>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</si>
  <si>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</si>
  <si>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</si>
  <si>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</si>
  <si>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</si>
  <si>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</si>
  <si>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</si>
  <si>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</si>
  <si>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</si>
  <si>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</si>
  <si>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</si>
  <si>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</si>
  <si>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</si>
  <si>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</si>
  <si>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</si>
  <si>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</si>
  <si>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</si>
  <si>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</si>
  <si>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</si>
  <si>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</si>
  <si>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</si>
  <si>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</si>
  <si>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</si>
  <si>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</si>
  <si>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</si>
  <si>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</si>
  <si>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</si>
  <si>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</si>
  <si>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</si>
  <si>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</si>
  <si>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</si>
  <si>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</si>
  <si>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State Sources</t>
  </si>
  <si>
    <t>Local Sources</t>
  </si>
  <si>
    <t>Debt Service: (Function 9200)</t>
  </si>
  <si>
    <t>Loss Recoveries</t>
  </si>
  <si>
    <t>OTHER FINANCING USES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</si>
  <si>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</si>
  <si>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</si>
  <si>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</si>
  <si>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</si>
  <si>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</si>
  <si>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</si>
  <si>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</si>
  <si>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</si>
  <si>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</si>
  <si>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</si>
  <si>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</si>
  <si>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</si>
  <si>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</si>
  <si>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</si>
  <si>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</si>
  <si>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</si>
  <si>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</si>
  <si>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</si>
  <si>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</si>
  <si>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</si>
  <si>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</si>
  <si>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</si>
  <si>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</si>
  <si>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</si>
  <si>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</si>
  <si>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</si>
  <si>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</si>
  <si>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</si>
  <si>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</si>
  <si>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</si>
  <si>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</si>
  <si>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</si>
  <si>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</si>
  <si>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</si>
  <si>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</si>
  <si>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</si>
  <si>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</si>
  <si>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</si>
  <si>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</si>
  <si>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</si>
  <si>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</si>
  <si>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</si>
  <si>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</si>
  <si>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</si>
  <si>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</si>
  <si>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</si>
  <si>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</si>
  <si>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Racing Commission Funds</t>
  </si>
  <si>
    <t>Sale of Capital Assets</t>
  </si>
  <si>
    <t>A.  Certification of Taxable Value of Property in County by Property Appraiser</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</si>
  <si>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</si>
  <si>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</si>
  <si>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</si>
  <si>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</si>
  <si>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</si>
  <si>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</si>
  <si>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</si>
  <si>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</si>
  <si>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</si>
  <si>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</si>
  <si>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</si>
  <si>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</si>
  <si>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</si>
  <si>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Workforce Education Performance Incentive</t>
  </si>
  <si>
    <t>Adults With Disabilities</t>
  </si>
  <si>
    <t>Diagnostic and Learning Resources Centers</t>
  </si>
  <si>
    <t xml:space="preserve">State Forest Funds </t>
  </si>
  <si>
    <t>State License Tax</t>
  </si>
  <si>
    <t>Class Size Reduction Operating Funds</t>
  </si>
  <si>
    <t>Excellent Teaching Program</t>
  </si>
  <si>
    <t xml:space="preserve">Preschool Projects </t>
  </si>
  <si>
    <t>Reading Programs</t>
  </si>
  <si>
    <t>Total State</t>
  </si>
  <si>
    <t>Payment in Lieu of Taxes</t>
  </si>
  <si>
    <t>Excess Fees</t>
  </si>
  <si>
    <t xml:space="preserve">Rent </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</si>
  <si>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</si>
  <si>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</si>
  <si>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</si>
  <si>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</si>
  <si>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</si>
  <si>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</si>
  <si>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</si>
  <si>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</si>
  <si>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</si>
  <si>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</si>
  <si>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</si>
  <si>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</si>
  <si>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</si>
  <si>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</si>
  <si>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</si>
  <si>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</si>
  <si>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</si>
  <si>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</si>
  <si>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</si>
  <si>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</si>
  <si>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</si>
  <si>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</si>
  <si>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</si>
  <si>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</si>
  <si>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</si>
  <si>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</si>
  <si>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</si>
  <si>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</si>
  <si>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</si>
  <si>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</si>
  <si>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</si>
  <si>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</si>
  <si>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</si>
  <si>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</si>
  <si>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</si>
  <si>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</si>
  <si>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</si>
  <si>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</si>
  <si>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</si>
  <si>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</si>
  <si>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</si>
  <si>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</si>
  <si>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</si>
  <si>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</si>
  <si>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</si>
  <si>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</si>
  <si>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</si>
  <si>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</si>
  <si>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</si>
  <si>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</si>
  <si>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</si>
  <si>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</si>
  <si>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</si>
  <si>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</si>
  <si>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</si>
  <si>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</si>
  <si>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</si>
  <si>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</si>
  <si>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</si>
  <si>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</si>
  <si>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</si>
  <si>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</si>
  <si>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</si>
  <si>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</si>
  <si>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</si>
  <si>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</si>
  <si>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</si>
  <si>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</si>
  <si>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Rent</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</si>
  <si>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</si>
  <si>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</si>
  <si>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</si>
  <si>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</si>
  <si>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</si>
  <si>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</si>
  <si>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</si>
  <si>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</si>
  <si>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</si>
  <si>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</si>
  <si>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</si>
  <si>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</si>
  <si>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</si>
  <si>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</si>
  <si>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</si>
  <si>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</si>
  <si>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</si>
  <si>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</si>
  <si>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</si>
  <si>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</si>
  <si>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</si>
  <si>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</si>
  <si>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</si>
  <si>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</si>
  <si>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</si>
  <si>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</si>
  <si>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</si>
  <si>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</si>
  <si>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</si>
  <si>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</si>
  <si>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</si>
  <si>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</si>
  <si>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</si>
  <si>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</si>
  <si>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</si>
  <si>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</si>
  <si>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</si>
  <si>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Individuals with Disabilities Education Act (IDEA)</t>
  </si>
  <si>
    <t>p19</t>
  </si>
  <si>
    <t>ARRA Economic</t>
  </si>
  <si>
    <r>
      <t xml:space="preserve">Capital Outlay </t>
    </r>
    <r>
      <rPr>
        <i/>
        <sz val="12"/>
        <rFont val="Times New Roman"/>
        <family val="1"/>
      </rPr>
      <t>(Function 9300)</t>
    </r>
  </si>
  <si>
    <t xml:space="preserve">SECTION V.  SPECIAL REVENUE FUNDS - </t>
  </si>
  <si>
    <t>TARGETED ARRA STIMULUS FUNDS - FUND 432</t>
  </si>
  <si>
    <t>OTHER ARRA STIMULUS GRANTS - FUND 433</t>
  </si>
  <si>
    <t>Other Food Services</t>
  </si>
  <si>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</si>
  <si>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</si>
  <si>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</si>
  <si>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</si>
  <si>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</si>
  <si>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</si>
  <si>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</si>
  <si>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</si>
  <si>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</si>
  <si>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</si>
  <si>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</si>
  <si>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</si>
  <si>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</si>
  <si>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</si>
  <si>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</si>
  <si>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Race to the Top</t>
  </si>
  <si>
    <t>RACE TO THE TOP - FUND 434</t>
  </si>
  <si>
    <t>p20</t>
  </si>
  <si>
    <t>p21</t>
  </si>
  <si>
    <t>FEDERAL DIRECT SOURCES:</t>
  </si>
  <si>
    <t>Total Federal Direct Sources</t>
  </si>
  <si>
    <t>Bonds</t>
  </si>
  <si>
    <t>District</t>
  </si>
  <si>
    <t xml:space="preserve">ARRA </t>
  </si>
  <si>
    <t>p8</t>
  </si>
  <si>
    <t>Page 8</t>
  </si>
  <si>
    <t>p9</t>
  </si>
  <si>
    <t>Page 9</t>
  </si>
  <si>
    <t>p22a</t>
  </si>
  <si>
    <t>p23b</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</si>
  <si>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</si>
  <si>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</si>
  <si>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</si>
  <si>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</si>
  <si>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</si>
  <si>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</si>
  <si>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</si>
  <si>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SECTION VI.  SPECIAL REVENUE FUNDS - MISCELLANEOUS - FUND 490 (Continued)</t>
  </si>
  <si>
    <t>SECTION VI.  SPECIAL REVENUE FUNDS - MISCELLANEOUS - FUND 490</t>
  </si>
  <si>
    <t>SECTION IX.  PERMANENT FUND - FUND 000 (Continued)</t>
  </si>
  <si>
    <t>Page 21</t>
  </si>
  <si>
    <t>Page 22</t>
  </si>
  <si>
    <t>Page 23</t>
  </si>
  <si>
    <t>Stimulus Debt Service</t>
  </si>
  <si>
    <t>Improvement</t>
  </si>
  <si>
    <t>Total Federal Through State and Local</t>
  </si>
  <si>
    <t xml:space="preserve">Tuition </t>
  </si>
  <si>
    <t>Investment Income</t>
  </si>
  <si>
    <t xml:space="preserve">School-Age Child Care Fees </t>
  </si>
  <si>
    <t xml:space="preserve">Student Transportation Services </t>
  </si>
  <si>
    <t>Student Transportation Services</t>
  </si>
  <si>
    <t>SECTION V.  SPECIAL REVENUE FUNDS - TARGETED ARRA STIMULUS FUNDS - FUND 432 (Continued)</t>
  </si>
  <si>
    <t xml:space="preserve">Total Federal Through State and Local </t>
  </si>
  <si>
    <t>SECTION V.  SPECIAL REVENUE FUNDS - OTHER ARRA STIMULUS GRANTS - FUND 433 (Continued)</t>
  </si>
  <si>
    <t xml:space="preserve">SECTION V.  SPECIAL REVENUE FUNDS - RACE TO THE TOP - FUND 434 (Continued)  </t>
  </si>
  <si>
    <t xml:space="preserve">FEDERAL THROUGH STATE AND LOCAL:   </t>
  </si>
  <si>
    <t xml:space="preserve">LOCAL:  </t>
  </si>
  <si>
    <t xml:space="preserve">Total Local   </t>
  </si>
  <si>
    <t xml:space="preserve"> Page 15</t>
  </si>
  <si>
    <t xml:space="preserve">County Local Sales Tax </t>
  </si>
  <si>
    <t xml:space="preserve">School District Local Sales Tax </t>
  </si>
  <si>
    <t xml:space="preserve">Page 16 </t>
  </si>
  <si>
    <t>Proceeds of Lease-Purchase Agreements</t>
  </si>
  <si>
    <t>p17</t>
  </si>
  <si>
    <t xml:space="preserve">Page 17 </t>
  </si>
  <si>
    <t>p18</t>
  </si>
  <si>
    <t>Page 18</t>
  </si>
  <si>
    <t>County Local Sales Tax</t>
  </si>
  <si>
    <t>School District Local Sales Tax</t>
  </si>
  <si>
    <t xml:space="preserve">Page 19 </t>
  </si>
  <si>
    <t>Page 20</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</si>
  <si>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</si>
  <si>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</si>
  <si>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</si>
  <si>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</si>
  <si>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</si>
  <si>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</si>
  <si>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</si>
  <si>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</si>
  <si>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</si>
  <si>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</si>
  <si>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</si>
  <si>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</si>
  <si>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</si>
  <si>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</si>
  <si>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</si>
  <si>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</si>
  <si>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</si>
  <si>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</si>
  <si>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</si>
  <si>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</si>
  <si>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</si>
  <si>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</si>
  <si>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</si>
  <si>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</si>
  <si>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</si>
  <si>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</si>
  <si>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</si>
  <si>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</si>
  <si>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</si>
  <si>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</si>
  <si>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</si>
  <si>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</si>
  <si>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</si>
  <si>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</si>
  <si>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</si>
  <si>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</si>
  <si>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</si>
  <si>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</si>
  <si>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</si>
  <si>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</si>
  <si>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</si>
  <si>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</si>
  <si>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</si>
  <si>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</si>
  <si>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</si>
  <si>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</si>
  <si>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</si>
  <si>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</si>
  <si>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</si>
  <si>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District Effort Recognition Program</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</si>
  <si>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</si>
  <si>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</si>
  <si>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</si>
  <si>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</si>
  <si>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</si>
  <si>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</si>
  <si>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</si>
  <si>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</si>
  <si>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</si>
  <si>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</si>
  <si>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</si>
  <si>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</si>
  <si>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</si>
  <si>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</si>
  <si>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</si>
  <si>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</si>
  <si>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</si>
  <si>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</si>
  <si>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</si>
  <si>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</si>
  <si>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</si>
  <si>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</si>
  <si>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</si>
  <si>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</si>
  <si>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</si>
  <si>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</si>
  <si>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</si>
  <si>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</si>
  <si>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</si>
  <si>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</si>
  <si>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</si>
  <si>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</si>
  <si>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</si>
  <si>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</si>
  <si>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</si>
  <si>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</si>
  <si>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</si>
  <si>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</si>
  <si>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</si>
  <si>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</si>
  <si>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</si>
  <si>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</si>
  <si>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</si>
  <si>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</si>
  <si>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</si>
  <si>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</si>
  <si>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</si>
  <si>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</si>
  <si>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</si>
  <si>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</si>
  <si>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</si>
  <si>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</si>
  <si>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</si>
  <si>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</si>
  <si>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</si>
  <si>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</si>
  <si>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</si>
  <si>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</si>
  <si>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</si>
  <si>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</si>
  <si>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</si>
  <si>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</si>
  <si>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</si>
  <si>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</si>
  <si>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</si>
  <si>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</si>
  <si>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</si>
  <si>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</si>
  <si>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</si>
  <si>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</si>
  <si>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</si>
  <si>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Teacher and Principal Training and Recruitment - Title II, Part A</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</si>
  <si>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</si>
  <si>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</si>
  <si>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</si>
  <si>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</si>
  <si>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</si>
  <si>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</si>
  <si>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</si>
  <si>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</si>
  <si>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</si>
  <si>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</si>
  <si>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</si>
  <si>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</si>
  <si>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</si>
  <si>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</si>
  <si>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</si>
  <si>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Special Facility Construction Account</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</si>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</sst>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s>
  <fonts count="59">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9">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4" fillId="0" borderId="0" xfId="0" applyFont="1" applyFill="1" applyAlignment="1">
      <alignment/>
    </xf>
    <xf numFmtId="0" fontId="54" fillId="0" borderId="0" xfId="0" applyFont="1" applyFill="1" applyAlignment="1" applyProtection="1">
      <alignment/>
      <protection/>
    </xf>
    <xf numFmtId="0" fontId="55" fillId="0" borderId="0" xfId="0" applyFont="1" applyFill="1" applyAlignment="1">
      <alignment/>
    </xf>
    <xf numFmtId="39" fontId="55" fillId="0" borderId="0" xfId="0" applyNumberFormat="1" applyFont="1" applyFill="1" applyBorder="1" applyAlignment="1" applyProtection="1">
      <alignment/>
      <protection/>
    </xf>
    <xf numFmtId="0" fontId="55"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4"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4" fillId="0" borderId="0" xfId="0" applyFont="1" applyFill="1" applyBorder="1" applyAlignment="1">
      <alignment/>
    </xf>
    <xf numFmtId="39" fontId="54"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0" fontId="5" fillId="0" borderId="21" xfId="0" applyFont="1" applyFill="1" applyBorder="1" applyAlignment="1">
      <alignment horizontal="right"/>
    </xf>
    <xf numFmtId="39" fontId="4" fillId="0" borderId="27" xfId="0" applyNumberFormat="1" applyFont="1" applyFill="1" applyBorder="1" applyAlignment="1" applyProtection="1">
      <alignment/>
      <protection/>
    </xf>
    <xf numFmtId="0" fontId="54" fillId="0" borderId="22" xfId="0" applyFont="1" applyFill="1" applyBorder="1" applyAlignment="1" applyProtection="1">
      <alignment horizontal="center"/>
      <protection/>
    </xf>
    <xf numFmtId="0" fontId="54" fillId="0" borderId="0" xfId="0" applyFont="1" applyFill="1" applyBorder="1" applyAlignment="1" applyProtection="1">
      <alignment horizontal="center"/>
      <protection/>
    </xf>
    <xf numFmtId="0" fontId="54" fillId="0" borderId="0" xfId="0" applyFont="1" applyFill="1" applyBorder="1" applyAlignment="1">
      <alignment horizontal="center"/>
    </xf>
    <xf numFmtId="0" fontId="4" fillId="0" borderId="20" xfId="0" applyFont="1" applyFill="1" applyBorder="1" applyAlignment="1" applyProtection="1">
      <alignment horizontal="left" vertical="center" indent="1"/>
      <protection/>
    </xf>
    <xf numFmtId="0" fontId="4" fillId="0" borderId="10" xfId="0" applyFont="1" applyFill="1" applyBorder="1" applyAlignment="1" applyProtection="1" quotePrefix="1">
      <alignment horizontal="center"/>
      <protection/>
    </xf>
    <xf numFmtId="0" fontId="5" fillId="0" borderId="22"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5" fillId="0" borderId="21"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4"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56"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4" fillId="0" borderId="21" xfId="0" applyNumberFormat="1" applyFont="1" applyFill="1" applyBorder="1" applyAlignment="1" applyProtection="1">
      <alignment horizontal="center"/>
      <protection/>
    </xf>
    <xf numFmtId="0" fontId="57"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4"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5" fillId="0" borderId="31" xfId="0" applyFont="1" applyFill="1" applyBorder="1" applyAlignment="1">
      <alignment horizontal="right"/>
    </xf>
    <xf numFmtId="0" fontId="54" fillId="0" borderId="32" xfId="0" applyFont="1" applyFill="1" applyBorder="1" applyAlignment="1" applyProtection="1">
      <alignment horizontal="center"/>
      <protection locked="0"/>
    </xf>
    <xf numFmtId="0" fontId="55" fillId="0" borderId="0" xfId="0" applyFont="1" applyFill="1" applyBorder="1" applyAlignment="1">
      <alignment horizontal="right"/>
    </xf>
    <xf numFmtId="1" fontId="54"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4"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0" fontId="5" fillId="0" borderId="19" xfId="0" applyFont="1" applyFill="1" applyBorder="1" applyAlignment="1" applyProtection="1">
      <alignment horizontal="center" wrapText="1"/>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5" fillId="0" borderId="19" xfId="0" applyFont="1" applyFill="1" applyBorder="1" applyAlignment="1" applyProtection="1">
      <alignment horizontal="center"/>
      <protection/>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57" fillId="0" borderId="0" xfId="0" applyFont="1" applyFill="1" applyAlignment="1" applyProtection="1">
      <alignment/>
      <protection/>
    </xf>
    <xf numFmtId="1" fontId="57" fillId="0" borderId="0" xfId="0" applyNumberFormat="1" applyFont="1" applyFill="1" applyAlignment="1" applyProtection="1">
      <alignment/>
      <protection/>
    </xf>
    <xf numFmtId="0" fontId="57" fillId="0" borderId="0" xfId="0" applyFont="1" applyFill="1" applyAlignment="1" applyProtection="1">
      <alignment wrapText="1"/>
      <protection/>
    </xf>
    <xf numFmtId="1" fontId="57" fillId="0" borderId="0" xfId="0" applyNumberFormat="1" applyFont="1" applyFill="1" applyAlignment="1" applyProtection="1">
      <alignment wrapText="1"/>
      <protection/>
    </xf>
    <xf numFmtId="0" fontId="57" fillId="0" borderId="0" xfId="0" applyFont="1" applyFill="1" applyAlignment="1" applyProtection="1">
      <alignment horizontal="center" vertical="center" wrapText="1"/>
      <protection/>
    </xf>
    <xf numFmtId="1" fontId="57" fillId="0" borderId="0" xfId="0" applyNumberFormat="1" applyFont="1" applyFill="1" applyAlignment="1" applyProtection="1">
      <alignment horizontal="center" vertical="center" wrapText="1"/>
      <protection/>
    </xf>
    <xf numFmtId="0" fontId="58" fillId="0" borderId="0" xfId="0" applyFont="1" applyFill="1" applyAlignment="1" applyProtection="1">
      <alignment/>
      <protection/>
    </xf>
    <xf numFmtId="1" fontId="58" fillId="0" borderId="0" xfId="0" applyNumberFormat="1" applyFont="1" applyFill="1" applyAlignment="1" applyProtection="1">
      <alignment/>
      <protection/>
    </xf>
    <xf numFmtId="1" fontId="58"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 fillId="0" borderId="2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128"/>
  <sheetViews>
    <sheetView showGridLines="0" showZeros="0" tabSelected="1" workbookViewId="0" topLeftCell="A1">
      <selection activeCell="A1128" sqref="A1128"/>
    </sheetView>
  </sheetViews>
  <sheetFormatPr defaultColWidth="11.00390625" defaultRowHeight="12.75"/>
  <cols>
    <col min="1" max="1" width="6.140625" style="9" customWidth="1"/>
    <col min="2" max="2" width="65.140625" style="9" customWidth="1"/>
    <col min="3" max="3" width="23.5742187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18" bestFit="1" customWidth="1"/>
    <col min="20" max="20" width="5.8515625" style="319" bestFit="1" customWidth="1"/>
    <col min="21" max="21" width="12.7109375" style="318" bestFit="1" customWidth="1"/>
    <col min="22" max="22" width="14.00390625" style="318" bestFit="1" customWidth="1"/>
    <col min="23" max="23" width="8.8515625" style="318" bestFit="1" customWidth="1"/>
    <col min="24" max="16384" width="11.00390625" style="9" customWidth="1"/>
  </cols>
  <sheetData>
    <row r="1" spans="1:22" ht="15.75">
      <c r="A1" s="7" t="s">
        <v>1</v>
      </c>
      <c r="B1" s="11" t="str">
        <f>CONCATENATE("DISTRICT SCHOOL BOARD OF ",H1," COUNTY")</f>
        <v>DISTRICT SCHOOL BOARD OF OKEECHOBEE COUNTY</v>
      </c>
      <c r="C1" s="248"/>
      <c r="D1" s="149"/>
      <c r="E1" s="8"/>
      <c r="F1" s="231" t="s">
        <v>102</v>
      </c>
      <c r="G1" s="238" t="s">
        <v>448</v>
      </c>
      <c r="H1" s="239" t="s">
        <v>427</v>
      </c>
      <c r="S1" s="324"/>
      <c r="T1" s="325"/>
      <c r="U1" s="324"/>
      <c r="V1" s="324"/>
    </row>
    <row r="2" spans="1:23" ht="15.75">
      <c r="A2" s="10"/>
      <c r="B2" s="11" t="s">
        <v>0</v>
      </c>
      <c r="C2" s="249"/>
      <c r="D2" s="213"/>
      <c r="E2" s="202"/>
      <c r="G2" s="240" t="s">
        <v>449</v>
      </c>
      <c r="H2" s="241">
        <v>2016</v>
      </c>
      <c r="S2" s="324" t="s">
        <v>381</v>
      </c>
      <c r="T2" s="326">
        <v>2015</v>
      </c>
      <c r="U2" s="324" t="str">
        <f>CONCATENATE("July 1, ",T2-1)</f>
        <v>July 1, 2014</v>
      </c>
      <c r="V2" s="324" t="str">
        <f>CONCATENATE("June 30, ",T2)</f>
        <v>June 30, 2015</v>
      </c>
      <c r="W2" s="318" t="str">
        <f>CONCATENATE(T2-1,"-",T2-MROUND(T2,1000))</f>
        <v>2014-15</v>
      </c>
    </row>
    <row r="3" spans="1:23" ht="15.75">
      <c r="A3" s="10"/>
      <c r="B3" s="11" t="str">
        <f>IF(H2="","Fiscal Year",CONCATENATE("Fiscal Year ",LOOKUP(H2,T2:T8,W2:W8)))</f>
        <v>Fiscal Year 2015-16</v>
      </c>
      <c r="C3" s="249"/>
      <c r="D3" s="213"/>
      <c r="E3" s="202"/>
      <c r="H3" s="242"/>
      <c r="S3" s="324" t="s">
        <v>382</v>
      </c>
      <c r="T3" s="326">
        <v>2016</v>
      </c>
      <c r="U3" s="324" t="str">
        <f aca="true" t="shared" si="0" ref="U3:U8">CONCATENATE("July 1, ",T3-1)</f>
        <v>July 1, 2015</v>
      </c>
      <c r="V3" s="324" t="str">
        <f aca="true" t="shared" si="1" ref="V3:V8">CONCATENATE("June 30, ",T3)</f>
        <v>June 30, 2016</v>
      </c>
      <c r="W3" s="318" t="str">
        <f aca="true" t="shared" si="2" ref="W3:W8">CONCATENATE(T3-1,"-",T3-MROUND(T3,1000))</f>
        <v>2015-16</v>
      </c>
    </row>
    <row r="4" spans="1:23" ht="15.75">
      <c r="A4" s="10"/>
      <c r="B4" s="11"/>
      <c r="C4" s="12"/>
      <c r="D4" s="149"/>
      <c r="E4" s="8"/>
      <c r="S4" s="324" t="s">
        <v>383</v>
      </c>
      <c r="T4" s="326">
        <v>2017</v>
      </c>
      <c r="U4" s="324" t="str">
        <f t="shared" si="0"/>
        <v>July 1, 2016</v>
      </c>
      <c r="V4" s="324" t="str">
        <f t="shared" si="1"/>
        <v>June 30, 2017</v>
      </c>
      <c r="W4" s="318" t="str">
        <f t="shared" si="2"/>
        <v>2016-17</v>
      </c>
    </row>
    <row r="5" spans="1:23" ht="15.75">
      <c r="A5" s="10"/>
      <c r="B5" s="11" t="s">
        <v>79</v>
      </c>
      <c r="C5" s="12"/>
      <c r="D5" s="149"/>
      <c r="E5" s="252" t="s">
        <v>83</v>
      </c>
      <c r="S5" s="324" t="s">
        <v>384</v>
      </c>
      <c r="T5" s="326">
        <v>2018</v>
      </c>
      <c r="U5" s="324" t="str">
        <f t="shared" si="0"/>
        <v>July 1, 2017</v>
      </c>
      <c r="V5" s="324" t="str">
        <f t="shared" si="1"/>
        <v>June 30, 2018</v>
      </c>
      <c r="W5" s="318" t="str">
        <f t="shared" si="2"/>
        <v>2017-18</v>
      </c>
    </row>
    <row r="6" spans="1:23" ht="15.75">
      <c r="A6" s="10"/>
      <c r="B6" s="13"/>
      <c r="C6" s="14"/>
      <c r="D6" s="150"/>
      <c r="E6" s="15"/>
      <c r="G6" s="253"/>
      <c r="S6" s="324" t="s">
        <v>385</v>
      </c>
      <c r="T6" s="326">
        <v>2019</v>
      </c>
      <c r="U6" s="324" t="str">
        <f t="shared" si="0"/>
        <v>July 1, 2018</v>
      </c>
      <c r="V6" s="324" t="str">
        <f t="shared" si="1"/>
        <v>June 30, 2019</v>
      </c>
      <c r="W6" s="318" t="str">
        <f t="shared" si="2"/>
        <v>2018-19</v>
      </c>
    </row>
    <row r="7" spans="1:23" ht="30.75" customHeight="1">
      <c r="A7" s="18" t="s">
        <v>103</v>
      </c>
      <c r="B7" s="122" t="s">
        <v>119</v>
      </c>
      <c r="C7" s="8"/>
      <c r="D7" s="149"/>
      <c r="E7" s="254">
        <v>1685662603</v>
      </c>
      <c r="S7" s="324" t="s">
        <v>386</v>
      </c>
      <c r="T7" s="326">
        <v>2020</v>
      </c>
      <c r="U7" s="324" t="str">
        <f t="shared" si="0"/>
        <v>July 1, 2019</v>
      </c>
      <c r="V7" s="324" t="str">
        <f t="shared" si="1"/>
        <v>June 30, 2020</v>
      </c>
      <c r="W7" s="318" t="str">
        <f t="shared" si="2"/>
        <v>2019-20</v>
      </c>
    </row>
    <row r="8" spans="1:23" ht="15.75">
      <c r="A8" s="21"/>
      <c r="B8" s="19"/>
      <c r="C8" s="8"/>
      <c r="D8" s="149"/>
      <c r="E8" s="20"/>
      <c r="S8" s="324" t="s">
        <v>387</v>
      </c>
      <c r="T8" s="326">
        <v>2021</v>
      </c>
      <c r="U8" s="324" t="str">
        <f t="shared" si="0"/>
        <v>July 1, 2020</v>
      </c>
      <c r="V8" s="324" t="str">
        <f t="shared" si="1"/>
        <v>June 30, 2021</v>
      </c>
      <c r="W8" s="318" t="str">
        <f t="shared" si="2"/>
        <v>2020-21</v>
      </c>
    </row>
    <row r="9" spans="1:22" ht="30.75" customHeight="1">
      <c r="A9" s="21"/>
      <c r="B9" s="122" t="s">
        <v>120</v>
      </c>
      <c r="C9" s="8"/>
      <c r="D9" s="22" t="s">
        <v>2</v>
      </c>
      <c r="E9" s="20"/>
      <c r="S9" s="324" t="s">
        <v>388</v>
      </c>
      <c r="T9" s="326"/>
      <c r="U9" s="324"/>
      <c r="V9" s="324"/>
    </row>
    <row r="10" spans="1:22" ht="30.75" customHeight="1">
      <c r="A10" s="21"/>
      <c r="B10" s="19"/>
      <c r="C10" s="23" t="s">
        <v>3</v>
      </c>
      <c r="D10" s="23" t="s">
        <v>4</v>
      </c>
      <c r="E10" s="23" t="s">
        <v>5</v>
      </c>
      <c r="S10" s="324" t="s">
        <v>389</v>
      </c>
      <c r="T10" s="325"/>
      <c r="U10" s="324"/>
      <c r="V10" s="324"/>
    </row>
    <row r="11" spans="1:22" ht="30.75" customHeight="1">
      <c r="A11" s="18" t="s">
        <v>104</v>
      </c>
      <c r="B11" s="123" t="s">
        <v>266</v>
      </c>
      <c r="C11" s="255">
        <v>4.954</v>
      </c>
      <c r="D11" s="308"/>
      <c r="E11" s="25">
        <f>C11</f>
        <v>4.954</v>
      </c>
      <c r="S11" s="324" t="s">
        <v>390</v>
      </c>
      <c r="T11" s="325"/>
      <c r="U11" s="324"/>
      <c r="V11" s="324"/>
    </row>
    <row r="12" spans="1:22" ht="30.75" customHeight="1">
      <c r="A12" s="18" t="s">
        <v>261</v>
      </c>
      <c r="B12" s="123" t="s">
        <v>453</v>
      </c>
      <c r="C12" s="255"/>
      <c r="D12" s="308"/>
      <c r="E12" s="25">
        <f>C12</f>
        <v>0</v>
      </c>
      <c r="S12" s="324" t="s">
        <v>391</v>
      </c>
      <c r="T12" s="325"/>
      <c r="U12" s="324"/>
      <c r="V12" s="324"/>
    </row>
    <row r="13" spans="1:22" ht="30.75" customHeight="1">
      <c r="A13" s="18" t="s">
        <v>105</v>
      </c>
      <c r="B13" s="123" t="s">
        <v>265</v>
      </c>
      <c r="C13" s="255">
        <v>0.748</v>
      </c>
      <c r="D13" s="308"/>
      <c r="E13" s="25">
        <f>C13</f>
        <v>0.748</v>
      </c>
      <c r="S13" s="324" t="s">
        <v>392</v>
      </c>
      <c r="T13" s="325"/>
      <c r="U13" s="324"/>
      <c r="V13" s="324"/>
    </row>
    <row r="14" spans="1:22" ht="30.75" customHeight="1">
      <c r="A14" s="18" t="s">
        <v>106</v>
      </c>
      <c r="B14" s="123" t="s">
        <v>375</v>
      </c>
      <c r="C14" s="308"/>
      <c r="D14" s="256"/>
      <c r="E14" s="25">
        <f>D14</f>
        <v>0</v>
      </c>
      <c r="S14" s="324" t="s">
        <v>393</v>
      </c>
      <c r="T14" s="325"/>
      <c r="U14" s="324"/>
      <c r="V14" s="324"/>
    </row>
    <row r="15" spans="1:22" ht="30.75" customHeight="1">
      <c r="A15" s="18" t="s">
        <v>267</v>
      </c>
      <c r="B15" s="123" t="s">
        <v>376</v>
      </c>
      <c r="C15" s="308"/>
      <c r="D15" s="257"/>
      <c r="E15" s="25">
        <f>D15</f>
        <v>0</v>
      </c>
      <c r="S15" s="324" t="s">
        <v>394</v>
      </c>
      <c r="T15" s="325"/>
      <c r="U15" s="324"/>
      <c r="V15" s="324"/>
    </row>
    <row r="16" spans="1:22" ht="30.75" customHeight="1">
      <c r="A16" s="18" t="s">
        <v>107</v>
      </c>
      <c r="B16" s="123" t="s">
        <v>377</v>
      </c>
      <c r="C16" s="255">
        <v>1.5</v>
      </c>
      <c r="D16" s="308"/>
      <c r="E16" s="25">
        <f>C16</f>
        <v>1.5</v>
      </c>
      <c r="S16" s="324" t="s">
        <v>395</v>
      </c>
      <c r="T16" s="325"/>
      <c r="U16" s="324"/>
      <c r="V16" s="324"/>
    </row>
    <row r="17" spans="1:22" ht="30.75" customHeight="1">
      <c r="A17" s="18" t="s">
        <v>262</v>
      </c>
      <c r="B17" s="123" t="s">
        <v>378</v>
      </c>
      <c r="C17" s="255"/>
      <c r="D17" s="308"/>
      <c r="E17" s="25">
        <f>C17</f>
        <v>0</v>
      </c>
      <c r="S17" s="324" t="s">
        <v>396</v>
      </c>
      <c r="T17" s="325"/>
      <c r="U17" s="324"/>
      <c r="V17" s="324"/>
    </row>
    <row r="18" spans="1:22" ht="30.75" customHeight="1">
      <c r="A18" s="18" t="s">
        <v>108</v>
      </c>
      <c r="B18" s="123" t="s">
        <v>379</v>
      </c>
      <c r="C18" s="308"/>
      <c r="D18" s="257"/>
      <c r="E18" s="25">
        <f>D18</f>
        <v>0</v>
      </c>
      <c r="S18" s="324" t="s">
        <v>397</v>
      </c>
      <c r="T18" s="325"/>
      <c r="U18" s="324"/>
      <c r="V18" s="324"/>
    </row>
    <row r="19" spans="1:22" ht="30.75" customHeight="1">
      <c r="A19" s="10"/>
      <c r="B19" s="124" t="s">
        <v>121</v>
      </c>
      <c r="C19" s="26">
        <f>SUM(C11:C18)</f>
        <v>7.202</v>
      </c>
      <c r="D19" s="152">
        <f>SUM(D11:D18)</f>
        <v>0</v>
      </c>
      <c r="E19" s="25">
        <f>SUM(E11:E18)</f>
        <v>7.202</v>
      </c>
      <c r="S19" s="324" t="s">
        <v>398</v>
      </c>
      <c r="T19" s="325"/>
      <c r="U19" s="324"/>
      <c r="V19" s="324"/>
    </row>
    <row r="20" spans="1:22" ht="15.75">
      <c r="A20" s="10"/>
      <c r="B20" s="27"/>
      <c r="C20" s="28"/>
      <c r="D20" s="153"/>
      <c r="E20" s="29"/>
      <c r="S20" s="324" t="s">
        <v>399</v>
      </c>
      <c r="T20" s="325"/>
      <c r="U20" s="324"/>
      <c r="V20" s="324"/>
    </row>
    <row r="21" spans="1:22" ht="15.75">
      <c r="A21" s="10"/>
      <c r="B21" s="8"/>
      <c r="C21" s="8"/>
      <c r="D21" s="149"/>
      <c r="E21" s="8"/>
      <c r="S21" s="324" t="s">
        <v>400</v>
      </c>
      <c r="T21" s="325"/>
      <c r="U21" s="324"/>
      <c r="V21" s="324"/>
    </row>
    <row r="22" spans="1:22" ht="15.75">
      <c r="A22" s="10"/>
      <c r="B22" s="31" t="s">
        <v>6</v>
      </c>
      <c r="C22" s="8"/>
      <c r="D22" s="149"/>
      <c r="E22" s="8"/>
      <c r="S22" s="324" t="s">
        <v>401</v>
      </c>
      <c r="T22" s="325"/>
      <c r="U22" s="324"/>
      <c r="V22" s="324"/>
    </row>
    <row r="23" spans="1:22" ht="15.75">
      <c r="A23" s="10"/>
      <c r="B23" s="8"/>
      <c r="C23" s="8"/>
      <c r="D23" s="149"/>
      <c r="E23" s="8"/>
      <c r="S23" s="324" t="s">
        <v>402</v>
      </c>
      <c r="T23" s="325"/>
      <c r="U23" s="324"/>
      <c r="V23" s="324"/>
    </row>
    <row r="24" spans="1:22" ht="15.75">
      <c r="A24" s="10" t="s">
        <v>7</v>
      </c>
      <c r="B24" s="11" t="str">
        <f>$B$1</f>
        <v>DISTRICT SCHOOL BOARD OF OKEECHOBEE COUNTY</v>
      </c>
      <c r="C24" s="12"/>
      <c r="D24" s="252"/>
      <c r="S24" s="324" t="s">
        <v>403</v>
      </c>
      <c r="T24" s="325"/>
      <c r="U24" s="324"/>
      <c r="V24" s="324"/>
    </row>
    <row r="25" spans="1:22" ht="15.75">
      <c r="A25" s="10"/>
      <c r="B25" s="12" t="s">
        <v>8</v>
      </c>
      <c r="C25" s="12"/>
      <c r="D25" s="252"/>
      <c r="S25" s="324" t="s">
        <v>404</v>
      </c>
      <c r="T25" s="325"/>
      <c r="U25" s="324"/>
      <c r="V25" s="324"/>
    </row>
    <row r="26" spans="1:22" ht="15.75">
      <c r="A26" s="10"/>
      <c r="B26" s="12" t="str">
        <f>IF(H2="","For Fiscal Year Ending June 30,",CONCATENATE("For Fiscal Year Ending ",LOOKUP(H2,T2:T8,V2:V8)))</f>
        <v>For Fiscal Year Ending June 30, 2016</v>
      </c>
      <c r="C26" s="12"/>
      <c r="D26" s="252"/>
      <c r="S26" s="324" t="s">
        <v>405</v>
      </c>
      <c r="T26" s="325"/>
      <c r="U26" s="324"/>
      <c r="V26" s="324"/>
    </row>
    <row r="27" spans="1:22" ht="15.75">
      <c r="A27" s="10"/>
      <c r="B27" s="12"/>
      <c r="C27" s="12"/>
      <c r="D27" s="252"/>
      <c r="S27" s="324" t="s">
        <v>406</v>
      </c>
      <c r="T27" s="325"/>
      <c r="U27" s="324"/>
      <c r="V27" s="324"/>
    </row>
    <row r="28" spans="1:22" ht="15.75">
      <c r="A28" s="10"/>
      <c r="B28" s="12" t="s">
        <v>84</v>
      </c>
      <c r="C28" s="12"/>
      <c r="D28" s="252" t="s">
        <v>85</v>
      </c>
      <c r="E28" s="140"/>
      <c r="S28" s="324" t="s">
        <v>407</v>
      </c>
      <c r="T28" s="325"/>
      <c r="U28" s="324"/>
      <c r="V28" s="324"/>
    </row>
    <row r="29" spans="1:22" ht="15.75">
      <c r="A29" s="10"/>
      <c r="B29" s="33"/>
      <c r="C29" s="33" t="s">
        <v>9</v>
      </c>
      <c r="D29" s="33"/>
      <c r="E29" s="140"/>
      <c r="S29" s="324" t="s">
        <v>408</v>
      </c>
      <c r="T29" s="325"/>
      <c r="U29" s="324"/>
      <c r="V29" s="324"/>
    </row>
    <row r="30" spans="1:22" ht="15.75">
      <c r="A30" s="10"/>
      <c r="B30" s="217" t="s">
        <v>10</v>
      </c>
      <c r="C30" s="250" t="s">
        <v>11</v>
      </c>
      <c r="D30" s="251"/>
      <c r="S30" s="324" t="s">
        <v>409</v>
      </c>
      <c r="T30" s="325"/>
      <c r="U30" s="324"/>
      <c r="V30" s="324"/>
    </row>
    <row r="31" spans="1:22" ht="15.75">
      <c r="A31" s="10"/>
      <c r="B31" s="130" t="s">
        <v>12</v>
      </c>
      <c r="C31" s="37"/>
      <c r="D31" s="170"/>
      <c r="S31" s="324" t="s">
        <v>410</v>
      </c>
      <c r="T31" s="325"/>
      <c r="U31" s="324"/>
      <c r="V31" s="324"/>
    </row>
    <row r="32" spans="1:22" ht="15.75">
      <c r="A32" s="10"/>
      <c r="B32" s="125" t="s">
        <v>122</v>
      </c>
      <c r="C32" s="34">
        <v>3121</v>
      </c>
      <c r="D32" s="172"/>
      <c r="S32" s="324" t="s">
        <v>411</v>
      </c>
      <c r="T32" s="325"/>
      <c r="U32" s="324"/>
      <c r="V32" s="324"/>
    </row>
    <row r="33" spans="1:22" ht="15.75">
      <c r="A33" s="10"/>
      <c r="B33" s="125" t="s">
        <v>123</v>
      </c>
      <c r="C33" s="34">
        <v>3191</v>
      </c>
      <c r="D33" s="258">
        <v>58500</v>
      </c>
      <c r="S33" s="324" t="s">
        <v>412</v>
      </c>
      <c r="T33" s="325"/>
      <c r="U33" s="324"/>
      <c r="V33" s="324"/>
    </row>
    <row r="34" spans="1:22" ht="15.75">
      <c r="A34" s="10"/>
      <c r="B34" s="125" t="s">
        <v>124</v>
      </c>
      <c r="C34" s="34">
        <v>3199</v>
      </c>
      <c r="D34" s="172"/>
      <c r="S34" s="324" t="s">
        <v>413</v>
      </c>
      <c r="T34" s="325"/>
      <c r="U34" s="324"/>
      <c r="V34" s="324"/>
    </row>
    <row r="35" spans="1:22" ht="16.5" thickBot="1">
      <c r="A35" s="10"/>
      <c r="B35" s="125" t="s">
        <v>125</v>
      </c>
      <c r="C35" s="35">
        <v>3100</v>
      </c>
      <c r="D35" s="156">
        <f>SUM(D32:D34)</f>
        <v>58500</v>
      </c>
      <c r="S35" s="324" t="s">
        <v>414</v>
      </c>
      <c r="T35" s="325"/>
      <c r="U35" s="324"/>
      <c r="V35" s="324"/>
    </row>
    <row r="36" spans="1:22" ht="15.75">
      <c r="A36" s="10"/>
      <c r="B36" s="130" t="s">
        <v>116</v>
      </c>
      <c r="C36" s="37"/>
      <c r="D36" s="157"/>
      <c r="S36" s="324" t="s">
        <v>415</v>
      </c>
      <c r="T36" s="325"/>
      <c r="U36" s="324"/>
      <c r="V36" s="324"/>
    </row>
    <row r="37" spans="1:22" ht="15.75">
      <c r="A37" s="10"/>
      <c r="B37" s="125" t="s">
        <v>126</v>
      </c>
      <c r="C37" s="34">
        <v>3202</v>
      </c>
      <c r="D37" s="172">
        <v>300000</v>
      </c>
      <c r="E37" s="38"/>
      <c r="S37" s="324" t="s">
        <v>416</v>
      </c>
      <c r="T37" s="325"/>
      <c r="U37" s="324"/>
      <c r="V37" s="324"/>
    </row>
    <row r="38" spans="1:22" ht="15.75">
      <c r="A38" s="10"/>
      <c r="B38" s="125" t="s">
        <v>127</v>
      </c>
      <c r="C38" s="34">
        <v>3255</v>
      </c>
      <c r="D38" s="172"/>
      <c r="E38" s="38"/>
      <c r="S38" s="324" t="s">
        <v>417</v>
      </c>
      <c r="T38" s="325"/>
      <c r="U38" s="324"/>
      <c r="V38" s="324"/>
    </row>
    <row r="39" spans="1:22" ht="15.75">
      <c r="A39" s="10"/>
      <c r="B39" s="125" t="s">
        <v>128</v>
      </c>
      <c r="C39" s="34">
        <v>3280</v>
      </c>
      <c r="D39" s="172"/>
      <c r="E39" s="38"/>
      <c r="S39" s="324" t="s">
        <v>418</v>
      </c>
      <c r="T39" s="325"/>
      <c r="U39" s="324"/>
      <c r="V39" s="324"/>
    </row>
    <row r="40" spans="1:22" ht="15.75">
      <c r="A40" s="10"/>
      <c r="B40" s="125" t="s">
        <v>183</v>
      </c>
      <c r="C40" s="247">
        <v>3299</v>
      </c>
      <c r="D40" s="172"/>
      <c r="S40" s="324" t="s">
        <v>419</v>
      </c>
      <c r="T40" s="325"/>
      <c r="U40" s="324"/>
      <c r="V40" s="324"/>
    </row>
    <row r="41" spans="1:22" ht="16.5" thickBot="1">
      <c r="A41" s="10"/>
      <c r="B41" s="214" t="s">
        <v>305</v>
      </c>
      <c r="C41" s="35">
        <v>3200</v>
      </c>
      <c r="D41" s="156">
        <f>SUM(D37:D40)</f>
        <v>300000</v>
      </c>
      <c r="S41" s="324" t="s">
        <v>420</v>
      </c>
      <c r="T41" s="325"/>
      <c r="U41" s="324"/>
      <c r="V41" s="324"/>
    </row>
    <row r="42" spans="1:22" ht="15.75">
      <c r="A42" s="10"/>
      <c r="B42" s="130" t="s">
        <v>13</v>
      </c>
      <c r="C42" s="37"/>
      <c r="D42" s="105"/>
      <c r="S42" s="324" t="s">
        <v>421</v>
      </c>
      <c r="T42" s="325"/>
      <c r="U42" s="324"/>
      <c r="V42" s="324"/>
    </row>
    <row r="43" spans="1:22" ht="15.75">
      <c r="A43" s="10"/>
      <c r="B43" s="125" t="s">
        <v>130</v>
      </c>
      <c r="C43" s="34">
        <v>3310</v>
      </c>
      <c r="D43" s="172">
        <v>28714050</v>
      </c>
      <c r="S43" s="324" t="s">
        <v>422</v>
      </c>
      <c r="T43" s="325"/>
      <c r="U43" s="324"/>
      <c r="V43" s="324"/>
    </row>
    <row r="44" spans="1:22" ht="15.75">
      <c r="A44" s="10"/>
      <c r="B44" s="125" t="s">
        <v>131</v>
      </c>
      <c r="C44" s="34">
        <v>3315</v>
      </c>
      <c r="D44" s="172"/>
      <c r="S44" s="324" t="s">
        <v>423</v>
      </c>
      <c r="T44" s="325"/>
      <c r="U44" s="324"/>
      <c r="V44" s="324"/>
    </row>
    <row r="45" spans="1:22" ht="15.75">
      <c r="A45" s="10"/>
      <c r="B45" s="125" t="s">
        <v>132</v>
      </c>
      <c r="C45" s="34">
        <v>3316</v>
      </c>
      <c r="D45" s="172"/>
      <c r="S45" s="324" t="s">
        <v>424</v>
      </c>
      <c r="T45" s="325"/>
      <c r="U45" s="324"/>
      <c r="V45" s="324"/>
    </row>
    <row r="46" spans="1:22" ht="15.75">
      <c r="A46" s="10"/>
      <c r="B46" s="125" t="s">
        <v>133</v>
      </c>
      <c r="C46" s="34">
        <v>3317</v>
      </c>
      <c r="D46" s="172"/>
      <c r="S46" s="324" t="s">
        <v>425</v>
      </c>
      <c r="T46" s="325"/>
      <c r="U46" s="324"/>
      <c r="V46" s="324"/>
    </row>
    <row r="47" spans="1:22" ht="15.75">
      <c r="A47" s="10"/>
      <c r="B47" s="125" t="s">
        <v>134</v>
      </c>
      <c r="C47" s="34">
        <v>3318</v>
      </c>
      <c r="D47" s="172"/>
      <c r="S47" s="324" t="s">
        <v>426</v>
      </c>
      <c r="T47" s="325"/>
      <c r="U47" s="324"/>
      <c r="V47" s="324"/>
    </row>
    <row r="48" spans="1:22" ht="15.75">
      <c r="A48" s="10"/>
      <c r="B48" s="125" t="s">
        <v>480</v>
      </c>
      <c r="C48" s="34">
        <v>3323</v>
      </c>
      <c r="D48" s="172">
        <v>4000</v>
      </c>
      <c r="S48" s="324" t="s">
        <v>427</v>
      </c>
      <c r="T48" s="325"/>
      <c r="U48" s="324"/>
      <c r="V48" s="324"/>
    </row>
    <row r="49" spans="1:22" ht="15.75">
      <c r="A49" s="10"/>
      <c r="B49" s="125" t="s">
        <v>135</v>
      </c>
      <c r="C49" s="34">
        <v>3335</v>
      </c>
      <c r="D49" s="172"/>
      <c r="S49" s="324" t="s">
        <v>428</v>
      </c>
      <c r="T49" s="325"/>
      <c r="U49" s="324"/>
      <c r="V49" s="324"/>
    </row>
    <row r="50" spans="1:22" ht="15.75">
      <c r="A50" s="10"/>
      <c r="B50" s="125" t="s">
        <v>117</v>
      </c>
      <c r="C50" s="34">
        <v>3341</v>
      </c>
      <c r="D50" s="172">
        <v>223250</v>
      </c>
      <c r="S50" s="324" t="s">
        <v>429</v>
      </c>
      <c r="T50" s="325"/>
      <c r="U50" s="324"/>
      <c r="V50" s="324"/>
    </row>
    <row r="51" spans="1:22" ht="15.75">
      <c r="A51" s="10"/>
      <c r="B51" s="125" t="s">
        <v>136</v>
      </c>
      <c r="C51" s="34">
        <v>3342</v>
      </c>
      <c r="D51" s="172"/>
      <c r="S51" s="324" t="s">
        <v>430</v>
      </c>
      <c r="T51" s="325"/>
      <c r="U51" s="324"/>
      <c r="V51" s="324"/>
    </row>
    <row r="52" spans="1:22" ht="15.75">
      <c r="A52" s="10"/>
      <c r="B52" s="125" t="s">
        <v>137</v>
      </c>
      <c r="C52" s="34">
        <v>3343</v>
      </c>
      <c r="D52" s="172">
        <v>30000</v>
      </c>
      <c r="S52" s="324" t="s">
        <v>431</v>
      </c>
      <c r="T52" s="325"/>
      <c r="U52" s="324"/>
      <c r="V52" s="324"/>
    </row>
    <row r="53" spans="1:22" ht="15.75">
      <c r="A53" s="10"/>
      <c r="B53" s="125" t="s">
        <v>260</v>
      </c>
      <c r="C53" s="34">
        <v>3344</v>
      </c>
      <c r="D53" s="172">
        <v>21373</v>
      </c>
      <c r="S53" s="324" t="s">
        <v>432</v>
      </c>
      <c r="T53" s="325"/>
      <c r="U53" s="324"/>
      <c r="V53" s="324"/>
    </row>
    <row r="54" spans="1:22" ht="15.75">
      <c r="A54" s="10"/>
      <c r="B54" s="125" t="s">
        <v>138</v>
      </c>
      <c r="C54" s="34">
        <v>3355</v>
      </c>
      <c r="D54" s="172">
        <v>6508550</v>
      </c>
      <c r="E54" s="48"/>
      <c r="S54" s="324" t="s">
        <v>433</v>
      </c>
      <c r="T54" s="325"/>
      <c r="U54" s="324"/>
      <c r="V54" s="324"/>
    </row>
    <row r="55" spans="1:22" ht="15.75">
      <c r="A55" s="10"/>
      <c r="B55" s="125" t="s">
        <v>360</v>
      </c>
      <c r="C55" s="34">
        <v>3361</v>
      </c>
      <c r="D55" s="172">
        <v>124659</v>
      </c>
      <c r="E55" s="48"/>
      <c r="S55" s="324" t="s">
        <v>434</v>
      </c>
      <c r="T55" s="325"/>
      <c r="U55" s="324"/>
      <c r="V55" s="324"/>
    </row>
    <row r="56" spans="1:22" ht="15.75">
      <c r="A56" s="10"/>
      <c r="B56" s="125" t="s">
        <v>139</v>
      </c>
      <c r="C56" s="34">
        <v>3363</v>
      </c>
      <c r="D56" s="172"/>
      <c r="E56" s="48"/>
      <c r="S56" s="324" t="s">
        <v>435</v>
      </c>
      <c r="T56" s="325"/>
      <c r="U56" s="324"/>
      <c r="V56" s="324"/>
    </row>
    <row r="57" spans="1:22" ht="15.75">
      <c r="A57" s="10"/>
      <c r="B57" s="125" t="s">
        <v>481</v>
      </c>
      <c r="C57" s="34">
        <v>3371</v>
      </c>
      <c r="D57" s="172">
        <v>125000</v>
      </c>
      <c r="E57" s="48"/>
      <c r="S57" s="324" t="s">
        <v>436</v>
      </c>
      <c r="T57" s="325"/>
      <c r="U57" s="324"/>
      <c r="V57" s="324"/>
    </row>
    <row r="58" spans="1:22" ht="15.75">
      <c r="A58" s="10"/>
      <c r="B58" s="125" t="s">
        <v>140</v>
      </c>
      <c r="C58" s="34">
        <v>3372</v>
      </c>
      <c r="D58" s="172">
        <v>4000</v>
      </c>
      <c r="E58" s="48"/>
      <c r="S58" s="324" t="s">
        <v>437</v>
      </c>
      <c r="T58" s="325"/>
      <c r="U58" s="324"/>
      <c r="V58" s="324"/>
    </row>
    <row r="59" spans="1:22" ht="15.75">
      <c r="A59" s="10"/>
      <c r="B59" s="125" t="s">
        <v>141</v>
      </c>
      <c r="C59" s="34">
        <v>3373</v>
      </c>
      <c r="D59" s="172"/>
      <c r="E59" s="48"/>
      <c r="S59" s="324" t="s">
        <v>438</v>
      </c>
      <c r="T59" s="325"/>
      <c r="U59" s="324"/>
      <c r="V59" s="324"/>
    </row>
    <row r="60" spans="1:22" ht="15.75">
      <c r="A60" s="10"/>
      <c r="B60" s="125" t="s">
        <v>361</v>
      </c>
      <c r="C60" s="34">
        <v>3378</v>
      </c>
      <c r="D60" s="172"/>
      <c r="E60" s="49"/>
      <c r="S60" s="324" t="s">
        <v>439</v>
      </c>
      <c r="T60" s="325"/>
      <c r="U60" s="324"/>
      <c r="V60" s="324"/>
    </row>
    <row r="61" spans="1:22" ht="15.75">
      <c r="A61" s="10"/>
      <c r="B61" s="125" t="s">
        <v>475</v>
      </c>
      <c r="C61" s="34">
        <v>3380</v>
      </c>
      <c r="D61" s="172"/>
      <c r="E61" s="49"/>
      <c r="S61" s="324"/>
      <c r="T61" s="325"/>
      <c r="U61" s="324"/>
      <c r="V61" s="324"/>
    </row>
    <row r="62" spans="1:22" ht="15.75">
      <c r="A62" s="10"/>
      <c r="B62" s="125" t="s">
        <v>471</v>
      </c>
      <c r="C62" s="34">
        <v>3399</v>
      </c>
      <c r="D62" s="173">
        <v>11936.05</v>
      </c>
      <c r="E62" s="49"/>
      <c r="S62" s="324" t="s">
        <v>440</v>
      </c>
      <c r="T62" s="325"/>
      <c r="U62" s="324"/>
      <c r="V62" s="324"/>
    </row>
    <row r="63" spans="1:22" ht="16.5" thickBot="1">
      <c r="A63" s="10"/>
      <c r="B63" s="125" t="s">
        <v>142</v>
      </c>
      <c r="C63" s="35">
        <v>3300</v>
      </c>
      <c r="D63" s="163">
        <f>SUM(D43:D62)</f>
        <v>35766818.05</v>
      </c>
      <c r="E63" s="48"/>
      <c r="S63" s="324" t="s">
        <v>441</v>
      </c>
      <c r="T63" s="325"/>
      <c r="U63" s="324"/>
      <c r="V63" s="324"/>
    </row>
    <row r="64" spans="1:22" ht="15.75">
      <c r="A64" s="10"/>
      <c r="B64" s="130" t="s">
        <v>14</v>
      </c>
      <c r="C64" s="59"/>
      <c r="D64" s="229"/>
      <c r="E64" s="48"/>
      <c r="S64" s="324" t="s">
        <v>442</v>
      </c>
      <c r="T64" s="325"/>
      <c r="U64" s="324"/>
      <c r="V64" s="324"/>
    </row>
    <row r="65" spans="1:22" ht="15.75">
      <c r="A65" s="10"/>
      <c r="B65" s="125" t="s">
        <v>464</v>
      </c>
      <c r="C65" s="32">
        <v>3411</v>
      </c>
      <c r="D65" s="259">
        <v>9377183</v>
      </c>
      <c r="E65" s="141"/>
      <c r="S65" s="324" t="s">
        <v>443</v>
      </c>
      <c r="T65" s="325"/>
      <c r="U65" s="324"/>
      <c r="V65" s="324"/>
    </row>
    <row r="66" spans="1:22" ht="15.75">
      <c r="A66" s="10"/>
      <c r="B66" s="125" t="s">
        <v>76</v>
      </c>
      <c r="C66" s="34">
        <v>3421</v>
      </c>
      <c r="D66" s="172"/>
      <c r="E66" s="49"/>
      <c r="S66" s="324" t="s">
        <v>444</v>
      </c>
      <c r="T66" s="325"/>
      <c r="U66" s="324"/>
      <c r="V66" s="324"/>
    </row>
    <row r="67" spans="1:22" ht="15.75">
      <c r="A67" s="10"/>
      <c r="B67" s="125" t="s">
        <v>143</v>
      </c>
      <c r="C67" s="34">
        <v>3422</v>
      </c>
      <c r="D67" s="172"/>
      <c r="E67" s="49"/>
      <c r="S67" s="324" t="s">
        <v>445</v>
      </c>
      <c r="T67" s="325"/>
      <c r="U67" s="324"/>
      <c r="V67" s="324"/>
    </row>
    <row r="68" spans="1:22" ht="15.75">
      <c r="A68" s="10"/>
      <c r="B68" s="125" t="s">
        <v>144</v>
      </c>
      <c r="C68" s="34">
        <v>3423</v>
      </c>
      <c r="D68" s="172"/>
      <c r="E68" s="49"/>
      <c r="S68" s="324" t="s">
        <v>446</v>
      </c>
      <c r="T68" s="325"/>
      <c r="U68" s="324"/>
      <c r="V68" s="324"/>
    </row>
    <row r="69" spans="1:22" ht="15.75">
      <c r="A69" s="10"/>
      <c r="B69" s="125" t="s">
        <v>306</v>
      </c>
      <c r="C69" s="34">
        <v>3424</v>
      </c>
      <c r="D69" s="172"/>
      <c r="E69" s="49"/>
      <c r="S69" s="324" t="s">
        <v>447</v>
      </c>
      <c r="T69" s="325"/>
      <c r="U69" s="324"/>
      <c r="V69" s="324"/>
    </row>
    <row r="70" spans="1:5" ht="15.75">
      <c r="A70" s="10"/>
      <c r="B70" s="125" t="s">
        <v>145</v>
      </c>
      <c r="C70" s="34">
        <v>3425</v>
      </c>
      <c r="D70" s="172">
        <v>29000</v>
      </c>
      <c r="E70" s="49"/>
    </row>
    <row r="71" spans="1:5" ht="15.75">
      <c r="A71" s="10"/>
      <c r="B71" s="125" t="s">
        <v>307</v>
      </c>
      <c r="C71" s="34">
        <v>3430</v>
      </c>
      <c r="D71" s="172">
        <v>28000</v>
      </c>
      <c r="E71" s="49"/>
    </row>
    <row r="72" spans="1:4" ht="15.75">
      <c r="A72" s="10"/>
      <c r="B72" s="125" t="s">
        <v>465</v>
      </c>
      <c r="C72" s="34">
        <v>3440</v>
      </c>
      <c r="D72" s="172"/>
    </row>
    <row r="73" spans="1:4" ht="15.75">
      <c r="A73" s="10"/>
      <c r="B73" s="125" t="s">
        <v>146</v>
      </c>
      <c r="C73" s="34">
        <v>3461</v>
      </c>
      <c r="D73" s="172"/>
    </row>
    <row r="74" spans="1:4" ht="15.75">
      <c r="A74" s="10"/>
      <c r="B74" s="125" t="s">
        <v>463</v>
      </c>
      <c r="C74" s="34">
        <v>3462</v>
      </c>
      <c r="D74" s="172"/>
    </row>
    <row r="75" spans="1:4" ht="15.75">
      <c r="A75" s="10"/>
      <c r="B75" s="125" t="s">
        <v>147</v>
      </c>
      <c r="C75" s="34">
        <v>3463</v>
      </c>
      <c r="D75" s="172"/>
    </row>
    <row r="76" spans="1:4" ht="15.75">
      <c r="A76" s="10"/>
      <c r="B76" s="125" t="s">
        <v>148</v>
      </c>
      <c r="C76" s="34">
        <v>3464</v>
      </c>
      <c r="D76" s="172"/>
    </row>
    <row r="77" spans="1:4" ht="15.75">
      <c r="A77" s="10"/>
      <c r="B77" s="125" t="s">
        <v>149</v>
      </c>
      <c r="C77" s="34">
        <v>3465</v>
      </c>
      <c r="D77" s="172"/>
    </row>
    <row r="78" spans="1:4" ht="15.75">
      <c r="A78" s="10"/>
      <c r="B78" s="125" t="s">
        <v>150</v>
      </c>
      <c r="C78" s="34">
        <v>3466</v>
      </c>
      <c r="D78" s="172"/>
    </row>
    <row r="79" spans="1:4" ht="18.75">
      <c r="A79" s="10"/>
      <c r="B79" s="330" t="s">
        <v>479</v>
      </c>
      <c r="C79" s="34">
        <v>3467</v>
      </c>
      <c r="D79" s="172"/>
    </row>
    <row r="80" spans="1:4" ht="15.75">
      <c r="A80" s="10"/>
      <c r="B80" s="125" t="s">
        <v>151</v>
      </c>
      <c r="C80" s="34">
        <v>3468</v>
      </c>
      <c r="D80" s="172"/>
    </row>
    <row r="81" spans="1:4" ht="15.75">
      <c r="A81" s="10"/>
      <c r="B81" s="125" t="s">
        <v>152</v>
      </c>
      <c r="C81" s="34">
        <v>3469</v>
      </c>
      <c r="D81" s="172"/>
    </row>
    <row r="82" spans="1:4" ht="15.75">
      <c r="A82" s="10"/>
      <c r="B82" s="125" t="s">
        <v>153</v>
      </c>
      <c r="C82" s="34">
        <v>3471</v>
      </c>
      <c r="D82" s="172">
        <v>80000</v>
      </c>
    </row>
    <row r="83" spans="1:4" ht="15.75">
      <c r="A83" s="10"/>
      <c r="B83" s="125" t="s">
        <v>154</v>
      </c>
      <c r="C83" s="34">
        <v>3472</v>
      </c>
      <c r="D83" s="172"/>
    </row>
    <row r="84" spans="1:4" ht="15.75">
      <c r="A84" s="10"/>
      <c r="B84" s="125" t="s">
        <v>308</v>
      </c>
      <c r="C84" s="34">
        <v>3473</v>
      </c>
      <c r="D84" s="172">
        <v>155000</v>
      </c>
    </row>
    <row r="85" spans="1:5" ht="15.75">
      <c r="A85" s="10"/>
      <c r="B85" s="125" t="s">
        <v>364</v>
      </c>
      <c r="C85" s="34">
        <v>3479</v>
      </c>
      <c r="D85" s="172"/>
      <c r="E85" s="142"/>
    </row>
    <row r="86" spans="1:4" ht="15.75">
      <c r="A86" s="10"/>
      <c r="B86" s="125" t="s">
        <v>77</v>
      </c>
      <c r="C86" s="34">
        <v>3490</v>
      </c>
      <c r="D86" s="172">
        <v>983308.1</v>
      </c>
    </row>
    <row r="87" spans="1:4" ht="16.5" thickBot="1">
      <c r="A87" s="10"/>
      <c r="B87" s="125" t="s">
        <v>155</v>
      </c>
      <c r="C87" s="35">
        <v>3400</v>
      </c>
      <c r="D87" s="156">
        <f>SUM(D65:D86)</f>
        <v>10652491.1</v>
      </c>
    </row>
    <row r="88" spans="1:4" ht="16.5" thickBot="1">
      <c r="A88" s="10"/>
      <c r="B88" s="237" t="s">
        <v>15</v>
      </c>
      <c r="C88" s="40"/>
      <c r="D88" s="156">
        <f>SUM(D35+D41+D63+D87)</f>
        <v>46777809.15</v>
      </c>
    </row>
    <row r="89" spans="1:4" ht="15.75">
      <c r="A89" s="10"/>
      <c r="B89" s="233" t="s">
        <v>51</v>
      </c>
      <c r="C89" s="37"/>
      <c r="D89" s="157"/>
    </row>
    <row r="90" spans="1:4" ht="15.75">
      <c r="A90" s="10"/>
      <c r="B90" s="27" t="s">
        <v>115</v>
      </c>
      <c r="C90" s="40">
        <v>3720</v>
      </c>
      <c r="D90" s="172"/>
    </row>
    <row r="91" spans="1:4" ht="15.75">
      <c r="A91" s="10"/>
      <c r="B91" s="27" t="s">
        <v>118</v>
      </c>
      <c r="C91" s="40">
        <v>3730</v>
      </c>
      <c r="D91" s="172">
        <v>15000</v>
      </c>
    </row>
    <row r="92" spans="1:4" ht="15.75">
      <c r="A92" s="10"/>
      <c r="B92" s="27" t="s">
        <v>68</v>
      </c>
      <c r="C92" s="41">
        <v>3740</v>
      </c>
      <c r="D92" s="258">
        <v>1000</v>
      </c>
    </row>
    <row r="93" spans="1:4" ht="15.75">
      <c r="A93" s="10"/>
      <c r="B93" s="129" t="s">
        <v>17</v>
      </c>
      <c r="C93" s="42"/>
      <c r="D93" s="260"/>
    </row>
    <row r="94" spans="1:4" ht="15.75">
      <c r="A94" s="10"/>
      <c r="B94" s="125" t="s">
        <v>156</v>
      </c>
      <c r="C94" s="34">
        <v>3620</v>
      </c>
      <c r="D94" s="172"/>
    </row>
    <row r="95" spans="1:4" ht="15.75">
      <c r="A95" s="10"/>
      <c r="B95" s="125" t="s">
        <v>157</v>
      </c>
      <c r="C95" s="34">
        <v>3630</v>
      </c>
      <c r="D95" s="172">
        <v>608000</v>
      </c>
    </row>
    <row r="96" spans="1:4" ht="15.75">
      <c r="A96" s="10"/>
      <c r="B96" s="125" t="s">
        <v>158</v>
      </c>
      <c r="C96" s="34">
        <v>3640</v>
      </c>
      <c r="D96" s="172"/>
    </row>
    <row r="97" spans="1:4" ht="15.75">
      <c r="A97" s="10"/>
      <c r="B97" s="125" t="s">
        <v>296</v>
      </c>
      <c r="C97" s="34">
        <v>3660</v>
      </c>
      <c r="D97" s="172"/>
    </row>
    <row r="98" spans="1:4" ht="15.75">
      <c r="A98" s="10"/>
      <c r="B98" s="125" t="s">
        <v>159</v>
      </c>
      <c r="C98" s="34">
        <v>3670</v>
      </c>
      <c r="D98" s="172"/>
    </row>
    <row r="99" spans="1:4" ht="15.75">
      <c r="A99" s="10"/>
      <c r="B99" s="125" t="s">
        <v>160</v>
      </c>
      <c r="C99" s="34">
        <v>3690</v>
      </c>
      <c r="D99" s="172"/>
    </row>
    <row r="100" spans="1:4" ht="16.5" thickBot="1">
      <c r="A100" s="10"/>
      <c r="B100" s="125" t="s">
        <v>161</v>
      </c>
      <c r="C100" s="35">
        <v>3600</v>
      </c>
      <c r="D100" s="156">
        <f>SUM(D94:D99)</f>
        <v>608000</v>
      </c>
    </row>
    <row r="101" spans="1:4" ht="16.5" thickBot="1">
      <c r="A101" s="10"/>
      <c r="B101" s="237" t="s">
        <v>18</v>
      </c>
      <c r="C101" s="43"/>
      <c r="D101" s="190">
        <f>SUM(D90:D92)+D100</f>
        <v>624000</v>
      </c>
    </row>
    <row r="102" spans="1:5" ht="16.5" thickBot="1">
      <c r="A102" s="10"/>
      <c r="B102" s="27" t="str">
        <f>IF(H2="","Fund Balance",CONCATENATE("Fund Balance, ",LOOKUP(H2,T2:T8,U2:U8)))</f>
        <v>Fund Balance, July 1, 2015</v>
      </c>
      <c r="C102" s="34">
        <v>2800</v>
      </c>
      <c r="D102" s="261">
        <v>6092351.81</v>
      </c>
      <c r="E102" s="140"/>
    </row>
    <row r="103" spans="1:4" ht="15.75">
      <c r="A103" s="10"/>
      <c r="B103" s="233" t="s">
        <v>19</v>
      </c>
      <c r="C103" s="44"/>
      <c r="D103" s="157"/>
    </row>
    <row r="104" spans="1:4" ht="16.5" thickBot="1">
      <c r="A104" s="10"/>
      <c r="B104" s="237" t="s">
        <v>365</v>
      </c>
      <c r="C104" s="45"/>
      <c r="D104" s="106">
        <f>SUM(D88+D101+D102)</f>
        <v>53494160.96</v>
      </c>
    </row>
    <row r="105" spans="1:4" ht="16.5" thickTop="1">
      <c r="A105" s="10"/>
      <c r="B105" s="236"/>
      <c r="C105" s="116"/>
      <c r="D105" s="107"/>
    </row>
    <row r="106" spans="1:4" ht="15.75">
      <c r="A106" s="10"/>
      <c r="B106" s="47" t="s">
        <v>86</v>
      </c>
      <c r="D106" s="158"/>
    </row>
    <row r="107" spans="1:4" ht="15.75">
      <c r="A107" s="10"/>
      <c r="B107" s="309"/>
      <c r="C107" s="30"/>
      <c r="D107" s="107"/>
    </row>
    <row r="108" spans="1:4" ht="15.75">
      <c r="A108" s="10" t="s">
        <v>20</v>
      </c>
      <c r="B108" s="11" t="str">
        <f>$B$1</f>
        <v>DISTRICT SCHOOL BOARD OF OKEECHOBEE COUNTY</v>
      </c>
      <c r="D108" s="159"/>
    </row>
    <row r="109" spans="1:5" ht="15.75">
      <c r="A109" s="10"/>
      <c r="B109" s="12" t="s">
        <v>8</v>
      </c>
      <c r="D109" s="159"/>
      <c r="E109" s="49"/>
    </row>
    <row r="110" spans="1:5" ht="15.75">
      <c r="A110" s="10"/>
      <c r="B110" s="12" t="str">
        <f>$B$26</f>
        <v>For Fiscal Year Ending June 30, 2016</v>
      </c>
      <c r="D110" s="159"/>
      <c r="E110" s="49"/>
    </row>
    <row r="111" spans="1:5" ht="15.75">
      <c r="A111" s="10"/>
      <c r="B111" s="12"/>
      <c r="D111" s="159"/>
      <c r="E111" s="49"/>
    </row>
    <row r="112" spans="1:18" ht="15.75">
      <c r="A112" s="10"/>
      <c r="B112" s="11" t="s">
        <v>87</v>
      </c>
      <c r="C112" s="69"/>
      <c r="D112" s="160"/>
      <c r="E112" s="50"/>
      <c r="F112" s="49"/>
      <c r="G112" s="50"/>
      <c r="H112" s="50"/>
      <c r="I112" s="50"/>
      <c r="J112" s="50"/>
      <c r="K112" s="218" t="s">
        <v>88</v>
      </c>
      <c r="L112" s="49"/>
      <c r="M112" s="49"/>
      <c r="N112" s="49"/>
      <c r="O112" s="49"/>
      <c r="P112" s="49"/>
      <c r="Q112" s="49"/>
      <c r="R112" s="49"/>
    </row>
    <row r="113" spans="1:18" ht="15.75">
      <c r="A113" s="10"/>
      <c r="B113" s="110"/>
      <c r="C113" s="93" t="s">
        <v>9</v>
      </c>
      <c r="D113" s="93"/>
      <c r="E113" s="93" t="s">
        <v>22</v>
      </c>
      <c r="F113" s="93" t="s">
        <v>23</v>
      </c>
      <c r="G113" s="93" t="s">
        <v>24</v>
      </c>
      <c r="H113" s="93" t="s">
        <v>25</v>
      </c>
      <c r="I113" s="93" t="s">
        <v>482</v>
      </c>
      <c r="J113" s="93" t="s">
        <v>26</v>
      </c>
      <c r="K113" s="93" t="s">
        <v>40</v>
      </c>
      <c r="L113" s="49"/>
      <c r="M113" s="49"/>
      <c r="N113" s="49"/>
      <c r="O113" s="49"/>
      <c r="P113" s="49"/>
      <c r="Q113" s="49"/>
      <c r="R113" s="49"/>
    </row>
    <row r="114" spans="1:18" ht="15.75">
      <c r="A114" s="10"/>
      <c r="B114" s="217" t="s">
        <v>27</v>
      </c>
      <c r="C114" s="2" t="s">
        <v>11</v>
      </c>
      <c r="D114" s="2" t="s">
        <v>21</v>
      </c>
      <c r="E114" s="2">
        <v>100</v>
      </c>
      <c r="F114" s="2">
        <v>200</v>
      </c>
      <c r="G114" s="2">
        <v>300</v>
      </c>
      <c r="H114" s="2">
        <v>400</v>
      </c>
      <c r="I114" s="2">
        <v>500</v>
      </c>
      <c r="J114" s="2">
        <v>600</v>
      </c>
      <c r="K114" s="2">
        <v>700</v>
      </c>
      <c r="L114" s="49"/>
      <c r="M114" s="49"/>
      <c r="N114" s="49"/>
      <c r="O114" s="49"/>
      <c r="P114" s="49"/>
      <c r="Q114" s="49"/>
      <c r="R114" s="49"/>
    </row>
    <row r="115" spans="1:11" ht="15.75">
      <c r="A115" s="10"/>
      <c r="B115" s="137" t="s">
        <v>162</v>
      </c>
      <c r="C115" s="23">
        <v>5000</v>
      </c>
      <c r="D115" s="161">
        <f>SUM(E115:K115)</f>
        <v>32165313.839999996</v>
      </c>
      <c r="E115" s="262">
        <v>21270095.58</v>
      </c>
      <c r="F115" s="262">
        <v>6238183</v>
      </c>
      <c r="G115" s="262">
        <v>2748861.05</v>
      </c>
      <c r="H115" s="262">
        <v>4200</v>
      </c>
      <c r="I115" s="262">
        <v>1310392.17</v>
      </c>
      <c r="J115" s="262">
        <v>79171.04</v>
      </c>
      <c r="K115" s="262">
        <v>514411</v>
      </c>
    </row>
    <row r="116" spans="1:11" ht="15.75">
      <c r="A116" s="10"/>
      <c r="B116" s="1" t="s">
        <v>469</v>
      </c>
      <c r="C116" s="53">
        <v>6100</v>
      </c>
      <c r="D116" s="162">
        <f aca="true" t="shared" si="3" ref="D116:D134">SUM(E116:K116)</f>
        <v>2092399.91</v>
      </c>
      <c r="E116" s="263">
        <v>1415267</v>
      </c>
      <c r="F116" s="263">
        <v>440305</v>
      </c>
      <c r="G116" s="263">
        <v>205413</v>
      </c>
      <c r="H116" s="263"/>
      <c r="I116" s="263">
        <v>28409.96</v>
      </c>
      <c r="J116" s="263">
        <v>1404.95</v>
      </c>
      <c r="K116" s="263">
        <v>1600</v>
      </c>
    </row>
    <row r="117" spans="1:11" ht="15.75">
      <c r="A117" s="10"/>
      <c r="B117" s="1" t="s">
        <v>163</v>
      </c>
      <c r="C117" s="2">
        <v>6200</v>
      </c>
      <c r="D117" s="162">
        <f t="shared" si="3"/>
        <v>448940.18</v>
      </c>
      <c r="E117" s="263">
        <v>306787</v>
      </c>
      <c r="F117" s="263">
        <v>88173</v>
      </c>
      <c r="G117" s="263">
        <v>1225</v>
      </c>
      <c r="H117" s="263"/>
      <c r="I117" s="263">
        <v>6908.2</v>
      </c>
      <c r="J117" s="263">
        <v>39276.98</v>
      </c>
      <c r="K117" s="263">
        <v>6570</v>
      </c>
    </row>
    <row r="118" spans="1:11" ht="15.75">
      <c r="A118" s="10"/>
      <c r="B118" s="1" t="s">
        <v>164</v>
      </c>
      <c r="C118" s="2">
        <v>6300</v>
      </c>
      <c r="D118" s="162">
        <f t="shared" si="3"/>
        <v>365115.42</v>
      </c>
      <c r="E118" s="263">
        <v>282491.42</v>
      </c>
      <c r="F118" s="263">
        <v>69244</v>
      </c>
      <c r="G118" s="263">
        <v>9760</v>
      </c>
      <c r="H118" s="263"/>
      <c r="I118" s="263">
        <v>3270</v>
      </c>
      <c r="J118" s="263"/>
      <c r="K118" s="263">
        <v>350</v>
      </c>
    </row>
    <row r="119" spans="1:11" ht="15.75">
      <c r="A119" s="10"/>
      <c r="B119" s="1" t="s">
        <v>165</v>
      </c>
      <c r="C119" s="2">
        <v>6400</v>
      </c>
      <c r="D119" s="162">
        <f t="shared" si="3"/>
        <v>233941.28</v>
      </c>
      <c r="E119" s="263">
        <v>152131</v>
      </c>
      <c r="F119" s="263">
        <v>44094</v>
      </c>
      <c r="G119" s="263">
        <v>33564.19</v>
      </c>
      <c r="H119" s="263"/>
      <c r="I119" s="263">
        <v>4052.09</v>
      </c>
      <c r="J119" s="263"/>
      <c r="K119" s="263">
        <v>100</v>
      </c>
    </row>
    <row r="120" spans="1:11" ht="15.75">
      <c r="A120" s="10"/>
      <c r="B120" s="1" t="s">
        <v>473</v>
      </c>
      <c r="C120" s="2">
        <v>6500</v>
      </c>
      <c r="D120" s="162">
        <f t="shared" si="3"/>
        <v>779809.63</v>
      </c>
      <c r="E120" s="263">
        <v>440180</v>
      </c>
      <c r="F120" s="263">
        <v>144292</v>
      </c>
      <c r="G120" s="263">
        <v>172700.56</v>
      </c>
      <c r="H120" s="263"/>
      <c r="I120" s="263">
        <v>18637.07</v>
      </c>
      <c r="J120" s="263"/>
      <c r="K120" s="263">
        <v>4000</v>
      </c>
    </row>
    <row r="121" spans="1:11" ht="15.75">
      <c r="A121" s="10"/>
      <c r="B121" s="1" t="s">
        <v>290</v>
      </c>
      <c r="C121" s="2">
        <v>7100</v>
      </c>
      <c r="D121" s="162">
        <f t="shared" si="3"/>
        <v>454528</v>
      </c>
      <c r="E121" s="263">
        <v>137205</v>
      </c>
      <c r="F121" s="263">
        <v>113673</v>
      </c>
      <c r="G121" s="263">
        <v>116500</v>
      </c>
      <c r="H121" s="263"/>
      <c r="I121" s="263">
        <v>200</v>
      </c>
      <c r="J121" s="263"/>
      <c r="K121" s="263">
        <v>86950</v>
      </c>
    </row>
    <row r="122" spans="1:11" ht="15.75">
      <c r="A122" s="10"/>
      <c r="B122" s="1" t="s">
        <v>166</v>
      </c>
      <c r="C122" s="2">
        <v>7200</v>
      </c>
      <c r="D122" s="162">
        <f t="shared" si="3"/>
        <v>1492047.53</v>
      </c>
      <c r="E122" s="263">
        <v>272272</v>
      </c>
      <c r="F122" s="263">
        <v>90336</v>
      </c>
      <c r="G122" s="263">
        <v>1092500</v>
      </c>
      <c r="H122" s="263"/>
      <c r="I122" s="263">
        <v>14000</v>
      </c>
      <c r="J122" s="263">
        <v>1439.53</v>
      </c>
      <c r="K122" s="263">
        <v>21500</v>
      </c>
    </row>
    <row r="123" spans="1:11" ht="15.75">
      <c r="A123" s="10"/>
      <c r="B123" s="1" t="s">
        <v>167</v>
      </c>
      <c r="C123" s="2">
        <v>7300</v>
      </c>
      <c r="D123" s="162">
        <f t="shared" si="3"/>
        <v>3045180.57</v>
      </c>
      <c r="E123" s="263">
        <v>2296802</v>
      </c>
      <c r="F123" s="263">
        <v>721836</v>
      </c>
      <c r="G123" s="263">
        <v>8520</v>
      </c>
      <c r="H123" s="263"/>
      <c r="I123" s="263">
        <v>14472.57</v>
      </c>
      <c r="J123" s="263">
        <v>750</v>
      </c>
      <c r="K123" s="263">
        <v>2800</v>
      </c>
    </row>
    <row r="124" spans="1:11" ht="15.75">
      <c r="A124" s="10"/>
      <c r="B124" s="1" t="s">
        <v>168</v>
      </c>
      <c r="C124" s="2">
        <v>7400</v>
      </c>
      <c r="D124" s="162">
        <f t="shared" si="3"/>
        <v>0</v>
      </c>
      <c r="E124" s="263"/>
      <c r="F124" s="263"/>
      <c r="G124" s="263"/>
      <c r="H124" s="263"/>
      <c r="I124" s="263"/>
      <c r="J124" s="263"/>
      <c r="K124" s="263"/>
    </row>
    <row r="125" spans="1:23" s="49" customFormat="1" ht="15.75">
      <c r="A125" s="10"/>
      <c r="B125" s="1" t="s">
        <v>169</v>
      </c>
      <c r="C125" s="2">
        <v>7500</v>
      </c>
      <c r="D125" s="162">
        <f t="shared" si="3"/>
        <v>431443</v>
      </c>
      <c r="E125" s="263">
        <v>294389</v>
      </c>
      <c r="F125" s="263">
        <v>93054</v>
      </c>
      <c r="G125" s="263">
        <v>35500</v>
      </c>
      <c r="H125" s="263"/>
      <c r="I125" s="263">
        <v>6500</v>
      </c>
      <c r="J125" s="263">
        <v>500</v>
      </c>
      <c r="K125" s="263">
        <v>1500</v>
      </c>
      <c r="L125" s="9"/>
      <c r="M125" s="9"/>
      <c r="N125" s="9"/>
      <c r="O125" s="9"/>
      <c r="P125" s="9"/>
      <c r="Q125" s="9"/>
      <c r="R125" s="9"/>
      <c r="S125" s="318"/>
      <c r="T125" s="319"/>
      <c r="U125" s="318"/>
      <c r="V125" s="318"/>
      <c r="W125" s="318"/>
    </row>
    <row r="126" spans="1:23" s="49" customFormat="1" ht="15.75">
      <c r="A126" s="10"/>
      <c r="B126" s="1" t="s">
        <v>186</v>
      </c>
      <c r="C126" s="2">
        <v>7600</v>
      </c>
      <c r="D126" s="162">
        <f t="shared" si="3"/>
        <v>0</v>
      </c>
      <c r="E126" s="263"/>
      <c r="F126" s="263"/>
      <c r="G126" s="263"/>
      <c r="H126" s="263"/>
      <c r="I126" s="263"/>
      <c r="J126" s="263"/>
      <c r="K126" s="263"/>
      <c r="L126" s="9"/>
      <c r="M126" s="9"/>
      <c r="N126" s="9"/>
      <c r="O126" s="9"/>
      <c r="P126" s="9"/>
      <c r="Q126" s="9"/>
      <c r="R126" s="9"/>
      <c r="S126" s="318"/>
      <c r="T126" s="319"/>
      <c r="U126" s="318"/>
      <c r="V126" s="318"/>
      <c r="W126" s="318"/>
    </row>
    <row r="127" spans="1:23" s="49" customFormat="1" ht="15.75">
      <c r="A127" s="10"/>
      <c r="B127" s="1" t="s">
        <v>170</v>
      </c>
      <c r="C127" s="2">
        <v>7700</v>
      </c>
      <c r="D127" s="162">
        <f t="shared" si="3"/>
        <v>636268</v>
      </c>
      <c r="E127" s="263">
        <v>116855</v>
      </c>
      <c r="F127" s="263">
        <v>35541</v>
      </c>
      <c r="G127" s="263">
        <v>442172</v>
      </c>
      <c r="H127" s="263"/>
      <c r="I127" s="263">
        <v>33000</v>
      </c>
      <c r="J127" s="263"/>
      <c r="K127" s="263">
        <v>8700</v>
      </c>
      <c r="L127" s="9"/>
      <c r="M127" s="9"/>
      <c r="N127" s="9"/>
      <c r="O127" s="9"/>
      <c r="P127" s="9"/>
      <c r="Q127" s="9"/>
      <c r="R127" s="9"/>
      <c r="S127" s="318"/>
      <c r="T127" s="319"/>
      <c r="U127" s="318"/>
      <c r="V127" s="318"/>
      <c r="W127" s="318"/>
    </row>
    <row r="128" spans="1:11" ht="15.75">
      <c r="A128" s="10"/>
      <c r="B128" s="1" t="s">
        <v>309</v>
      </c>
      <c r="C128" s="2">
        <v>7800</v>
      </c>
      <c r="D128" s="162">
        <f t="shared" si="3"/>
        <v>2992900.7199999997</v>
      </c>
      <c r="E128" s="263">
        <v>1351129</v>
      </c>
      <c r="F128" s="263">
        <v>603983</v>
      </c>
      <c r="G128" s="263">
        <v>67188.72</v>
      </c>
      <c r="H128" s="263">
        <v>739000</v>
      </c>
      <c r="I128" s="263">
        <v>213100</v>
      </c>
      <c r="J128" s="263">
        <v>6500</v>
      </c>
      <c r="K128" s="263">
        <v>12000</v>
      </c>
    </row>
    <row r="129" spans="1:11" ht="15.75">
      <c r="A129" s="10"/>
      <c r="B129" s="1" t="s">
        <v>171</v>
      </c>
      <c r="C129" s="2">
        <v>7900</v>
      </c>
      <c r="D129" s="162">
        <f t="shared" si="3"/>
        <v>3544615.59</v>
      </c>
      <c r="E129" s="263">
        <v>1186802</v>
      </c>
      <c r="F129" s="263">
        <v>519851</v>
      </c>
      <c r="G129" s="263">
        <v>540631</v>
      </c>
      <c r="H129" s="263">
        <v>1107940</v>
      </c>
      <c r="I129" s="263">
        <v>131574.53</v>
      </c>
      <c r="J129" s="263">
        <v>6967.06</v>
      </c>
      <c r="K129" s="263">
        <v>50850</v>
      </c>
    </row>
    <row r="130" spans="1:11" ht="15.75">
      <c r="A130" s="10"/>
      <c r="B130" s="1" t="s">
        <v>172</v>
      </c>
      <c r="C130" s="2">
        <v>8100</v>
      </c>
      <c r="D130" s="162">
        <f t="shared" si="3"/>
        <v>1328041.3299999998</v>
      </c>
      <c r="E130" s="263">
        <v>564116</v>
      </c>
      <c r="F130" s="263">
        <v>175502</v>
      </c>
      <c r="G130" s="263">
        <v>344664.63</v>
      </c>
      <c r="H130" s="263">
        <v>21000</v>
      </c>
      <c r="I130" s="263">
        <v>219008.7</v>
      </c>
      <c r="J130" s="263">
        <v>1250</v>
      </c>
      <c r="K130" s="263">
        <v>2500</v>
      </c>
    </row>
    <row r="131" spans="1:11" ht="15.75">
      <c r="A131" s="10"/>
      <c r="B131" s="1" t="s">
        <v>173</v>
      </c>
      <c r="C131" s="2">
        <v>8200</v>
      </c>
      <c r="D131" s="162">
        <f t="shared" si="3"/>
        <v>118528</v>
      </c>
      <c r="E131" s="263">
        <v>79675</v>
      </c>
      <c r="F131" s="263">
        <v>19103</v>
      </c>
      <c r="G131" s="263">
        <v>3250</v>
      </c>
      <c r="H131" s="263"/>
      <c r="I131" s="263">
        <v>2000</v>
      </c>
      <c r="J131" s="263">
        <v>11500</v>
      </c>
      <c r="K131" s="263">
        <v>3000</v>
      </c>
    </row>
    <row r="132" spans="1:11" ht="15.75">
      <c r="A132" s="10"/>
      <c r="B132" s="1" t="s">
        <v>174</v>
      </c>
      <c r="C132" s="2">
        <v>9100</v>
      </c>
      <c r="D132" s="162">
        <f t="shared" si="3"/>
        <v>349867.96</v>
      </c>
      <c r="E132" s="263">
        <v>193758.97</v>
      </c>
      <c r="F132" s="263">
        <v>14646.51</v>
      </c>
      <c r="G132" s="263">
        <v>141462.48</v>
      </c>
      <c r="H132" s="263"/>
      <c r="I132" s="263"/>
      <c r="J132" s="263"/>
      <c r="K132" s="263"/>
    </row>
    <row r="133" spans="1:11" ht="15.75">
      <c r="A133" s="10"/>
      <c r="B133" s="1" t="s">
        <v>42</v>
      </c>
      <c r="C133" s="2">
        <v>9200</v>
      </c>
      <c r="D133" s="243">
        <f t="shared" si="3"/>
        <v>0</v>
      </c>
      <c r="E133" s="308"/>
      <c r="F133" s="308"/>
      <c r="G133" s="308"/>
      <c r="H133" s="308"/>
      <c r="I133" s="308"/>
      <c r="J133" s="308"/>
      <c r="K133" s="263"/>
    </row>
    <row r="134" spans="1:11" ht="16.5" thickBot="1">
      <c r="A134" s="10"/>
      <c r="B134" s="137" t="s">
        <v>210</v>
      </c>
      <c r="C134" s="23">
        <v>9300</v>
      </c>
      <c r="D134" s="244">
        <f t="shared" si="3"/>
        <v>343730.43</v>
      </c>
      <c r="E134" s="310"/>
      <c r="F134" s="310"/>
      <c r="G134" s="310"/>
      <c r="H134" s="310"/>
      <c r="I134" s="310"/>
      <c r="J134" s="264">
        <v>343730.43</v>
      </c>
      <c r="K134" s="308"/>
    </row>
    <row r="135" spans="1:11" ht="16.5" thickBot="1">
      <c r="A135" s="10"/>
      <c r="B135" s="234" t="s">
        <v>28</v>
      </c>
      <c r="C135" s="71"/>
      <c r="D135" s="187">
        <f>SUM(E135:K135)</f>
        <v>50822671.39</v>
      </c>
      <c r="E135" s="36">
        <f>SUM(E115:E134)</f>
        <v>30359955.97</v>
      </c>
      <c r="F135" s="36">
        <f aca="true" t="shared" si="4" ref="F135:K135">SUM(F115:F134)</f>
        <v>9411816.51</v>
      </c>
      <c r="G135" s="36">
        <f t="shared" si="4"/>
        <v>5963912.63</v>
      </c>
      <c r="H135" s="36">
        <f t="shared" si="4"/>
        <v>1872140</v>
      </c>
      <c r="I135" s="36">
        <f t="shared" si="4"/>
        <v>2005525.29</v>
      </c>
      <c r="J135" s="36">
        <f t="shared" si="4"/>
        <v>492489.99</v>
      </c>
      <c r="K135" s="36">
        <f t="shared" si="4"/>
        <v>716831</v>
      </c>
    </row>
    <row r="136" spans="1:11" ht="15.75">
      <c r="A136" s="10"/>
      <c r="B136" s="265" t="s">
        <v>29</v>
      </c>
      <c r="C136" s="136"/>
      <c r="D136" s="44"/>
      <c r="E136" s="69"/>
      <c r="F136" s="69"/>
      <c r="G136" s="69"/>
      <c r="H136" s="69"/>
      <c r="I136" s="69"/>
      <c r="J136" s="69"/>
      <c r="K136" s="69"/>
    </row>
    <row r="137" spans="1:11" ht="15.75">
      <c r="A137" s="10"/>
      <c r="B137" s="130" t="s">
        <v>30</v>
      </c>
      <c r="C137" s="63"/>
      <c r="D137" s="164"/>
      <c r="E137" s="108"/>
      <c r="F137" s="108"/>
      <c r="G137" s="108"/>
      <c r="H137" s="108"/>
      <c r="I137" s="108"/>
      <c r="J137" s="108"/>
      <c r="K137" s="108"/>
    </row>
    <row r="138" spans="1:11" ht="15.75">
      <c r="A138" s="10"/>
      <c r="B138" s="125" t="s">
        <v>175</v>
      </c>
      <c r="C138" s="32">
        <v>920</v>
      </c>
      <c r="D138" s="259"/>
      <c r="E138" s="108"/>
      <c r="F138" s="108"/>
      <c r="G138" s="108"/>
      <c r="H138" s="108"/>
      <c r="I138" s="108"/>
      <c r="J138" s="108"/>
      <c r="K138" s="108"/>
    </row>
    <row r="139" spans="1:11" ht="15.75">
      <c r="A139" s="10"/>
      <c r="B139" s="126" t="s">
        <v>176</v>
      </c>
      <c r="C139" s="2">
        <v>930</v>
      </c>
      <c r="D139" s="172"/>
      <c r="E139" s="108"/>
      <c r="F139" s="108"/>
      <c r="G139" s="108"/>
      <c r="H139" s="108"/>
      <c r="I139" s="108"/>
      <c r="J139" s="108"/>
      <c r="K139" s="108"/>
    </row>
    <row r="140" spans="1:11" ht="15.75">
      <c r="A140" s="10"/>
      <c r="B140" s="126" t="s">
        <v>177</v>
      </c>
      <c r="C140" s="2">
        <v>940</v>
      </c>
      <c r="D140" s="172"/>
      <c r="E140" s="108"/>
      <c r="F140" s="108"/>
      <c r="G140" s="108"/>
      <c r="H140" s="108"/>
      <c r="I140" s="108"/>
      <c r="J140" s="108"/>
      <c r="K140" s="108"/>
    </row>
    <row r="141" spans="1:11" ht="15.75">
      <c r="A141" s="10"/>
      <c r="B141" s="126" t="s">
        <v>292</v>
      </c>
      <c r="C141" s="2">
        <v>960</v>
      </c>
      <c r="D141" s="172"/>
      <c r="E141" s="108"/>
      <c r="F141" s="108"/>
      <c r="G141" s="108"/>
      <c r="H141" s="108"/>
      <c r="I141" s="108"/>
      <c r="J141" s="108"/>
      <c r="K141" s="108"/>
    </row>
    <row r="142" spans="1:11" ht="15.75">
      <c r="A142" s="10"/>
      <c r="B142" s="126" t="s">
        <v>178</v>
      </c>
      <c r="C142" s="2">
        <v>970</v>
      </c>
      <c r="D142" s="172"/>
      <c r="E142" s="108"/>
      <c r="F142" s="108"/>
      <c r="G142" s="108"/>
      <c r="H142" s="108"/>
      <c r="I142" s="108"/>
      <c r="J142" s="108"/>
      <c r="K142" s="108"/>
    </row>
    <row r="143" spans="1:11" ht="15.75">
      <c r="A143" s="10"/>
      <c r="B143" s="126" t="s">
        <v>179</v>
      </c>
      <c r="C143" s="2">
        <v>990</v>
      </c>
      <c r="D143" s="172"/>
      <c r="E143" s="69"/>
      <c r="F143" s="69"/>
      <c r="G143" s="69"/>
      <c r="H143" s="69"/>
      <c r="I143" s="69"/>
      <c r="J143" s="69"/>
      <c r="K143" s="69"/>
    </row>
    <row r="144" spans="1:11" ht="16.5" thickBot="1">
      <c r="A144" s="10"/>
      <c r="B144" s="126" t="s">
        <v>180</v>
      </c>
      <c r="C144" s="56">
        <v>9700</v>
      </c>
      <c r="D144" s="156">
        <f>SUM(D138:D143)</f>
        <v>0</v>
      </c>
      <c r="E144" s="69"/>
      <c r="F144" s="69"/>
      <c r="G144" s="69"/>
      <c r="H144" s="69"/>
      <c r="I144" s="69"/>
      <c r="J144" s="69"/>
      <c r="K144" s="69"/>
    </row>
    <row r="145" spans="1:11" ht="16.5" thickBot="1">
      <c r="A145" s="10"/>
      <c r="B145" s="234" t="s">
        <v>31</v>
      </c>
      <c r="C145" s="71"/>
      <c r="D145" s="190">
        <f>(D144)</f>
        <v>0</v>
      </c>
      <c r="E145" s="108"/>
      <c r="F145" s="108"/>
      <c r="G145" s="108"/>
      <c r="H145" s="108"/>
      <c r="I145" s="108"/>
      <c r="J145" s="108"/>
      <c r="K145" s="69"/>
    </row>
    <row r="146" spans="1:11" ht="15.75">
      <c r="A146" s="10"/>
      <c r="B146" s="265"/>
      <c r="C146" s="42"/>
      <c r="D146" s="164"/>
      <c r="E146" s="108"/>
      <c r="F146" s="108"/>
      <c r="G146" s="108"/>
      <c r="H146" s="108"/>
      <c r="I146" s="108"/>
      <c r="J146" s="108"/>
      <c r="K146" s="69"/>
    </row>
    <row r="147" spans="1:11" ht="15.75">
      <c r="A147" s="10"/>
      <c r="B147" s="27" t="str">
        <f>IF(H$2="","Nonspendable Fund Balance",CONCATENATE("Nonspendable Fund Balance, ",LOOKUP(H$2,T$2:T$8,V$2:V$8)))</f>
        <v>Nonspendable Fund Balance, June 30, 2016</v>
      </c>
      <c r="C147" s="34">
        <v>2710</v>
      </c>
      <c r="D147" s="259">
        <v>150255.96</v>
      </c>
      <c r="E147" s="143"/>
      <c r="F147" s="69"/>
      <c r="G147" s="108"/>
      <c r="H147" s="108"/>
      <c r="I147" s="108"/>
      <c r="J147" s="108"/>
      <c r="K147" s="69"/>
    </row>
    <row r="148" spans="1:11" ht="15.75">
      <c r="A148" s="10"/>
      <c r="B148" s="1" t="str">
        <f>IF(H$2="","Restricted Fund Balance",CONCATENATE("Restricted Fund Balance, ",LOOKUP(H$2,T$2:T$8,V$2:V$8)))</f>
        <v>Restricted Fund Balance, June 30, 2016</v>
      </c>
      <c r="C148" s="2">
        <v>2720</v>
      </c>
      <c r="D148" s="172"/>
      <c r="E148" s="143"/>
      <c r="F148" s="69"/>
      <c r="G148" s="108"/>
      <c r="H148" s="108"/>
      <c r="I148" s="108"/>
      <c r="J148" s="108"/>
      <c r="K148" s="69"/>
    </row>
    <row r="149" spans="1:11" ht="15.75">
      <c r="A149" s="10"/>
      <c r="B149" s="1" t="str">
        <f>IF(H$2="","Committed Fund Balance",CONCATENATE("Committed Fund Balance, ",LOOKUP(H$2,T$2:T$8,V$2:V$8)))</f>
        <v>Committed Fund Balance, June 30, 2016</v>
      </c>
      <c r="C149" s="2">
        <v>2730</v>
      </c>
      <c r="D149" s="172"/>
      <c r="E149" s="143"/>
      <c r="F149" s="69"/>
      <c r="G149" s="108"/>
      <c r="H149" s="108"/>
      <c r="I149" s="108"/>
      <c r="J149" s="108"/>
      <c r="K149" s="69"/>
    </row>
    <row r="150" spans="1:11" ht="15.75">
      <c r="A150" s="10"/>
      <c r="B150" s="1" t="str">
        <f>IF(H$2="","Assigned Fund Balance",CONCATENATE("Assigned Fund Balance, ",LOOKUP(H$2,T$2:T$8,V$2:V$8)))</f>
        <v>Assigned Fund Balance, June 30, 2016</v>
      </c>
      <c r="C150" s="2">
        <v>2740</v>
      </c>
      <c r="D150" s="172"/>
      <c r="E150" s="143"/>
      <c r="F150" s="69"/>
      <c r="G150" s="108"/>
      <c r="H150" s="108"/>
      <c r="I150" s="108"/>
      <c r="J150" s="108"/>
      <c r="K150" s="69"/>
    </row>
    <row r="151" spans="1:11" ht="16.5" thickBot="1">
      <c r="A151" s="10"/>
      <c r="B151" s="1" t="str">
        <f>IF(H$2="","Unassigned Fund Balance",CONCATENATE("Unassigned Fund Balance, ",LOOKUP(H$2,T$2:T$8,V$2:V$8)))</f>
        <v>Unassigned Fund Balance, June 30, 2016</v>
      </c>
      <c r="C151" s="2">
        <v>2750</v>
      </c>
      <c r="D151" s="266">
        <v>2521233.61</v>
      </c>
      <c r="E151" s="143"/>
      <c r="F151" s="69"/>
      <c r="G151" s="108"/>
      <c r="H151" s="108"/>
      <c r="I151" s="108"/>
      <c r="J151" s="108"/>
      <c r="K151" s="69"/>
    </row>
    <row r="152" spans="1:11" ht="16.5" thickBot="1">
      <c r="A152" s="10"/>
      <c r="B152" s="267" t="s">
        <v>268</v>
      </c>
      <c r="C152" s="23">
        <v>2700</v>
      </c>
      <c r="D152" s="187">
        <f>SUM(D147:D151)</f>
        <v>2671489.57</v>
      </c>
      <c r="E152" s="108"/>
      <c r="F152" s="69"/>
      <c r="G152" s="108"/>
      <c r="H152" s="108"/>
      <c r="I152" s="108"/>
      <c r="J152" s="108"/>
      <c r="K152" s="69"/>
    </row>
    <row r="153" spans="1:11" ht="15.75">
      <c r="A153" s="10"/>
      <c r="B153" s="234" t="s">
        <v>363</v>
      </c>
      <c r="C153" s="55"/>
      <c r="D153" s="105"/>
      <c r="E153" s="108"/>
      <c r="F153" s="69"/>
      <c r="G153" s="108"/>
      <c r="H153" s="108"/>
      <c r="I153" s="108"/>
      <c r="J153" s="108"/>
      <c r="K153" s="69"/>
    </row>
    <row r="154" spans="1:11" ht="16.5" thickBot="1">
      <c r="A154" s="10"/>
      <c r="B154" s="223" t="s">
        <v>181</v>
      </c>
      <c r="C154" s="5"/>
      <c r="D154" s="106">
        <f>D135+D145+D152</f>
        <v>53494160.96</v>
      </c>
      <c r="E154" s="108"/>
      <c r="F154" s="69"/>
      <c r="G154" s="108"/>
      <c r="H154" s="108"/>
      <c r="I154" s="108"/>
      <c r="J154" s="108"/>
      <c r="K154" s="69"/>
    </row>
    <row r="155" spans="1:11" ht="16.5" thickTop="1">
      <c r="A155" s="10"/>
      <c r="B155" s="8"/>
      <c r="C155" s="57"/>
      <c r="D155" s="149"/>
      <c r="E155" s="8"/>
      <c r="F155" s="8"/>
      <c r="G155" s="8"/>
      <c r="H155" s="8"/>
      <c r="I155" s="8"/>
      <c r="J155" s="8"/>
      <c r="K155" s="8"/>
    </row>
    <row r="156" spans="1:11" ht="15.75">
      <c r="A156" s="10"/>
      <c r="B156" s="8" t="s">
        <v>32</v>
      </c>
      <c r="C156" s="22"/>
      <c r="D156" s="149"/>
      <c r="E156" s="8"/>
      <c r="F156" s="8"/>
      <c r="G156" s="8"/>
      <c r="H156" s="8"/>
      <c r="I156" s="8"/>
      <c r="J156" s="8"/>
      <c r="K156" s="8"/>
    </row>
    <row r="157" spans="1:11" ht="15.75">
      <c r="A157" s="10"/>
      <c r="B157" s="8"/>
      <c r="C157" s="22"/>
      <c r="D157" s="149"/>
      <c r="E157" s="8"/>
      <c r="F157" s="8"/>
      <c r="G157" s="8"/>
      <c r="H157" s="8"/>
      <c r="I157" s="8"/>
      <c r="J157" s="8"/>
      <c r="K157" s="8"/>
    </row>
    <row r="158" spans="1:11" ht="15.75">
      <c r="A158" s="10"/>
      <c r="B158" s="8"/>
      <c r="C158" s="22"/>
      <c r="D158" s="149"/>
      <c r="E158" s="8"/>
      <c r="F158" s="8"/>
      <c r="G158" s="8"/>
      <c r="H158" s="8"/>
      <c r="I158" s="8"/>
      <c r="J158" s="8"/>
      <c r="K158" s="8"/>
    </row>
    <row r="159" spans="1:11" ht="15.75">
      <c r="A159" s="10" t="s">
        <v>33</v>
      </c>
      <c r="B159" s="11" t="str">
        <f>$B$1</f>
        <v>DISTRICT SCHOOL BOARD OF OKEECHOBEE COUNTY</v>
      </c>
      <c r="C159" s="57"/>
      <c r="D159" s="149"/>
      <c r="E159" s="8"/>
      <c r="F159" s="31"/>
      <c r="G159" s="8"/>
      <c r="H159" s="8"/>
      <c r="I159" s="8"/>
      <c r="J159" s="8"/>
      <c r="K159" s="8"/>
    </row>
    <row r="160" spans="1:2" ht="15.75">
      <c r="A160" s="10"/>
      <c r="B160" s="12" t="s">
        <v>8</v>
      </c>
    </row>
    <row r="161" spans="1:2" ht="15.75">
      <c r="A161" s="10"/>
      <c r="B161" s="12" t="str">
        <f>$B$26</f>
        <v>For Fiscal Year Ending June 30, 2016</v>
      </c>
    </row>
    <row r="162" spans="1:2" ht="15.75">
      <c r="A162" s="10"/>
      <c r="B162" s="12"/>
    </row>
    <row r="163" spans="1:5" ht="15.75">
      <c r="A163" s="10"/>
      <c r="B163" s="337" t="s">
        <v>89</v>
      </c>
      <c r="C163" s="337"/>
      <c r="D163" s="100" t="s">
        <v>90</v>
      </c>
      <c r="E163" s="140"/>
    </row>
    <row r="164" spans="1:4" ht="15.75">
      <c r="A164" s="10"/>
      <c r="B164" s="216"/>
      <c r="C164" s="65" t="s">
        <v>9</v>
      </c>
      <c r="D164" s="165"/>
    </row>
    <row r="165" spans="1:4" ht="15.75">
      <c r="A165" s="10"/>
      <c r="B165" s="217" t="s">
        <v>10</v>
      </c>
      <c r="C165" s="34" t="s">
        <v>11</v>
      </c>
      <c r="D165" s="166"/>
    </row>
    <row r="166" spans="1:4" ht="15.75">
      <c r="A166" s="10"/>
      <c r="B166" s="131" t="s">
        <v>116</v>
      </c>
      <c r="C166" s="33"/>
      <c r="D166" s="167"/>
    </row>
    <row r="167" spans="1:4" ht="15.75">
      <c r="A167" s="10"/>
      <c r="B167" s="126" t="s">
        <v>182</v>
      </c>
      <c r="C167" s="34">
        <v>3260</v>
      </c>
      <c r="D167" s="259">
        <v>3149663</v>
      </c>
    </row>
    <row r="168" spans="1:5" ht="15.75">
      <c r="A168" s="10"/>
      <c r="B168" s="127" t="s">
        <v>454</v>
      </c>
      <c r="C168" s="23">
        <v>3265</v>
      </c>
      <c r="D168" s="172">
        <v>256020</v>
      </c>
      <c r="E168" s="142"/>
    </row>
    <row r="169" spans="1:4" ht="15.75">
      <c r="A169" s="10"/>
      <c r="B169" s="127" t="s">
        <v>128</v>
      </c>
      <c r="C169" s="23">
        <v>3280</v>
      </c>
      <c r="D169" s="268"/>
    </row>
    <row r="170" spans="1:4" ht="15.75">
      <c r="A170" s="10"/>
      <c r="B170" s="127" t="s">
        <v>183</v>
      </c>
      <c r="C170" s="23">
        <v>3299</v>
      </c>
      <c r="D170" s="268"/>
    </row>
    <row r="171" spans="1:4" ht="16.5" thickBot="1">
      <c r="A171" s="10"/>
      <c r="B171" s="214" t="s">
        <v>305</v>
      </c>
      <c r="C171" s="60">
        <v>3200</v>
      </c>
      <c r="D171" s="163">
        <f>SUM(D167:D170)</f>
        <v>3405683</v>
      </c>
    </row>
    <row r="172" spans="1:4" ht="15.75">
      <c r="A172" s="10"/>
      <c r="B172" s="132" t="s">
        <v>13</v>
      </c>
      <c r="C172" s="37"/>
      <c r="D172" s="44"/>
    </row>
    <row r="173" spans="1:4" ht="15.75">
      <c r="A173" s="10"/>
      <c r="B173" s="126" t="s">
        <v>184</v>
      </c>
      <c r="C173" s="34">
        <v>3337</v>
      </c>
      <c r="D173" s="259">
        <v>28000</v>
      </c>
    </row>
    <row r="174" spans="1:13" ht="15.75">
      <c r="A174" s="10"/>
      <c r="B174" s="127" t="s">
        <v>185</v>
      </c>
      <c r="C174" s="23">
        <v>3338</v>
      </c>
      <c r="D174" s="173">
        <v>31000</v>
      </c>
      <c r="E174" s="49"/>
      <c r="F174" s="49"/>
      <c r="G174" s="49"/>
      <c r="H174" s="49"/>
      <c r="I174" s="49"/>
      <c r="J174" s="49"/>
      <c r="K174" s="49"/>
      <c r="L174" s="49"/>
      <c r="M174" s="49"/>
    </row>
    <row r="175" spans="1:13" ht="15.75">
      <c r="A175" s="10"/>
      <c r="B175" s="125" t="s">
        <v>475</v>
      </c>
      <c r="C175" s="23">
        <v>3380</v>
      </c>
      <c r="D175" s="173"/>
      <c r="E175" s="49"/>
      <c r="F175" s="49"/>
      <c r="G175" s="49"/>
      <c r="H175" s="49"/>
      <c r="I175" s="49"/>
      <c r="J175" s="49"/>
      <c r="K175" s="49"/>
      <c r="L175" s="49"/>
      <c r="M175" s="49"/>
    </row>
    <row r="176" spans="1:13" ht="15.75">
      <c r="A176" s="10"/>
      <c r="B176" s="125" t="s">
        <v>471</v>
      </c>
      <c r="C176" s="23">
        <v>3399</v>
      </c>
      <c r="D176" s="173"/>
      <c r="E176" s="144"/>
      <c r="F176" s="49"/>
      <c r="G176" s="49"/>
      <c r="H176" s="49"/>
      <c r="I176" s="49"/>
      <c r="J176" s="49"/>
      <c r="K176" s="49"/>
      <c r="L176" s="49"/>
      <c r="M176" s="49"/>
    </row>
    <row r="177" spans="1:13" ht="16.5" thickBot="1">
      <c r="A177" s="10"/>
      <c r="B177" s="127" t="s">
        <v>142</v>
      </c>
      <c r="C177" s="60">
        <v>3300</v>
      </c>
      <c r="D177" s="163">
        <f>SUM(D173:D176)</f>
        <v>59000</v>
      </c>
      <c r="E177" s="49"/>
      <c r="F177" s="49"/>
      <c r="G177" s="49"/>
      <c r="H177" s="49"/>
      <c r="I177" s="49"/>
      <c r="J177" s="49"/>
      <c r="K177" s="49"/>
      <c r="L177" s="49"/>
      <c r="M177" s="49"/>
    </row>
    <row r="178" spans="1:13" ht="15.75">
      <c r="A178" s="10"/>
      <c r="B178" s="132" t="s">
        <v>14</v>
      </c>
      <c r="C178" s="37"/>
      <c r="D178" s="44"/>
      <c r="E178" s="49"/>
      <c r="F178" s="49"/>
      <c r="G178" s="49"/>
      <c r="H178" s="49"/>
      <c r="I178" s="49"/>
      <c r="J178" s="49"/>
      <c r="K178" s="49"/>
      <c r="L178" s="49"/>
      <c r="M178" s="49"/>
    </row>
    <row r="179" spans="1:13" ht="15.75">
      <c r="A179" s="10"/>
      <c r="B179" s="125" t="s">
        <v>307</v>
      </c>
      <c r="C179" s="34">
        <v>3430</v>
      </c>
      <c r="D179" s="259">
        <v>150</v>
      </c>
      <c r="E179" s="49"/>
      <c r="F179" s="49"/>
      <c r="G179" s="49"/>
      <c r="H179" s="49"/>
      <c r="I179" s="49"/>
      <c r="J179" s="49"/>
      <c r="K179" s="49"/>
      <c r="L179" s="49"/>
      <c r="M179" s="49"/>
    </row>
    <row r="180" spans="1:13" ht="15.75">
      <c r="A180" s="10"/>
      <c r="B180" s="125" t="s">
        <v>362</v>
      </c>
      <c r="C180" s="23">
        <v>3440</v>
      </c>
      <c r="D180" s="173"/>
      <c r="E180" s="49"/>
      <c r="F180" s="49"/>
      <c r="G180" s="49"/>
      <c r="H180" s="49"/>
      <c r="I180" s="49"/>
      <c r="J180" s="49"/>
      <c r="K180" s="49"/>
      <c r="L180" s="49"/>
      <c r="M180" s="49"/>
    </row>
    <row r="181" spans="1:13" ht="15.75">
      <c r="A181" s="10"/>
      <c r="B181" s="127" t="s">
        <v>186</v>
      </c>
      <c r="C181" s="23">
        <v>3450</v>
      </c>
      <c r="D181" s="173">
        <v>620100</v>
      </c>
      <c r="E181" s="49"/>
      <c r="F181" s="49"/>
      <c r="G181" s="49"/>
      <c r="H181" s="49"/>
      <c r="I181" s="49"/>
      <c r="J181" s="49"/>
      <c r="K181" s="49"/>
      <c r="L181" s="49"/>
      <c r="M181" s="49"/>
    </row>
    <row r="182" spans="1:13" ht="15.75">
      <c r="A182" s="10"/>
      <c r="B182" s="125" t="s">
        <v>187</v>
      </c>
      <c r="C182" s="23">
        <v>3495</v>
      </c>
      <c r="D182" s="268">
        <v>5000</v>
      </c>
      <c r="E182" s="49"/>
      <c r="F182" s="49"/>
      <c r="G182" s="49"/>
      <c r="H182" s="49"/>
      <c r="I182" s="49"/>
      <c r="J182" s="49"/>
      <c r="K182" s="49"/>
      <c r="L182" s="49"/>
      <c r="M182" s="49"/>
    </row>
    <row r="183" spans="1:13" ht="16.5" thickBot="1">
      <c r="A183" s="10"/>
      <c r="B183" s="127" t="s">
        <v>155</v>
      </c>
      <c r="C183" s="60">
        <v>3400</v>
      </c>
      <c r="D183" s="163">
        <f>SUM(D179:D182)</f>
        <v>625250</v>
      </c>
      <c r="E183" s="49"/>
      <c r="F183" s="49"/>
      <c r="G183" s="49"/>
      <c r="H183" s="49"/>
      <c r="I183" s="49"/>
      <c r="J183" s="49"/>
      <c r="K183" s="49"/>
      <c r="L183" s="49"/>
      <c r="M183" s="49"/>
    </row>
    <row r="184" spans="1:13" ht="16.5" thickBot="1">
      <c r="A184" s="10"/>
      <c r="B184" s="267" t="s">
        <v>15</v>
      </c>
      <c r="C184" s="41"/>
      <c r="D184" s="269">
        <f>D171+D177+D183</f>
        <v>4089933</v>
      </c>
      <c r="E184" s="49"/>
      <c r="F184" s="49"/>
      <c r="G184" s="49"/>
      <c r="H184" s="49"/>
      <c r="I184" s="49"/>
      <c r="J184" s="49"/>
      <c r="K184" s="49"/>
      <c r="L184" s="49"/>
      <c r="M184" s="49"/>
    </row>
    <row r="185" spans="1:13" ht="15.75">
      <c r="A185" s="10"/>
      <c r="B185" s="270" t="s">
        <v>16</v>
      </c>
      <c r="C185" s="33"/>
      <c r="D185" s="167"/>
      <c r="E185" s="49"/>
      <c r="F185" s="49"/>
      <c r="G185" s="49"/>
      <c r="H185" s="49"/>
      <c r="I185" s="49"/>
      <c r="J185" s="49"/>
      <c r="K185" s="49"/>
      <c r="L185" s="49"/>
      <c r="M185" s="49"/>
    </row>
    <row r="186" spans="1:13" ht="15.75">
      <c r="A186" s="10"/>
      <c r="B186" s="27" t="s">
        <v>115</v>
      </c>
      <c r="C186" s="40">
        <v>3720</v>
      </c>
      <c r="D186" s="259"/>
      <c r="E186" s="49"/>
      <c r="F186" s="49"/>
      <c r="G186" s="49"/>
      <c r="H186" s="49"/>
      <c r="I186" s="49"/>
      <c r="J186" s="49"/>
      <c r="K186" s="49"/>
      <c r="L186" s="49"/>
      <c r="M186" s="49"/>
    </row>
    <row r="187" spans="1:13" ht="15.75">
      <c r="A187" s="10"/>
      <c r="B187" s="27" t="s">
        <v>118</v>
      </c>
      <c r="C187" s="41">
        <v>3730</v>
      </c>
      <c r="D187" s="173"/>
      <c r="E187" s="49"/>
      <c r="F187" s="49"/>
      <c r="G187" s="49"/>
      <c r="H187" s="49"/>
      <c r="I187" s="49"/>
      <c r="J187" s="49"/>
      <c r="K187" s="49"/>
      <c r="L187" s="49"/>
      <c r="M187" s="49"/>
    </row>
    <row r="188" spans="1:13" ht="15.75">
      <c r="A188" s="10"/>
      <c r="B188" s="27" t="s">
        <v>68</v>
      </c>
      <c r="C188" s="23">
        <v>3740</v>
      </c>
      <c r="D188" s="173"/>
      <c r="E188" s="49"/>
      <c r="F188" s="49"/>
      <c r="G188" s="49"/>
      <c r="H188" s="49"/>
      <c r="I188" s="49"/>
      <c r="J188" s="49"/>
      <c r="K188" s="49"/>
      <c r="L188" s="49"/>
      <c r="M188" s="49"/>
    </row>
    <row r="189" spans="1:13" ht="15.75">
      <c r="A189" s="10"/>
      <c r="B189" s="131" t="s">
        <v>17</v>
      </c>
      <c r="C189" s="113"/>
      <c r="D189" s="171"/>
      <c r="E189" s="49"/>
      <c r="F189" s="49"/>
      <c r="G189" s="49"/>
      <c r="H189" s="49"/>
      <c r="I189" s="49"/>
      <c r="J189" s="49"/>
      <c r="K189" s="49"/>
      <c r="L189" s="49"/>
      <c r="M189" s="49"/>
    </row>
    <row r="190" spans="1:13" ht="15.75">
      <c r="A190" s="10"/>
      <c r="B190" s="126" t="s">
        <v>188</v>
      </c>
      <c r="C190" s="34">
        <v>3610</v>
      </c>
      <c r="D190" s="259"/>
      <c r="E190" s="49"/>
      <c r="F190" s="49"/>
      <c r="G190" s="49"/>
      <c r="H190" s="49"/>
      <c r="I190" s="49"/>
      <c r="J190" s="49"/>
      <c r="K190" s="49"/>
      <c r="L190" s="49"/>
      <c r="M190" s="49"/>
    </row>
    <row r="191" spans="1:13" ht="15.75">
      <c r="A191" s="10"/>
      <c r="B191" s="127" t="s">
        <v>156</v>
      </c>
      <c r="C191" s="23">
        <v>3620</v>
      </c>
      <c r="D191" s="173"/>
      <c r="E191" s="144"/>
      <c r="F191" s="49"/>
      <c r="G191" s="49"/>
      <c r="H191" s="49"/>
      <c r="I191" s="49"/>
      <c r="J191" s="49"/>
      <c r="K191" s="49"/>
      <c r="L191" s="49"/>
      <c r="M191" s="49"/>
    </row>
    <row r="192" spans="1:13" ht="15.75">
      <c r="A192" s="10"/>
      <c r="B192" s="127" t="s">
        <v>157</v>
      </c>
      <c r="C192" s="23">
        <v>3630</v>
      </c>
      <c r="D192" s="173"/>
      <c r="E192" s="49"/>
      <c r="F192" s="49"/>
      <c r="G192" s="49"/>
      <c r="H192" s="49"/>
      <c r="I192" s="49"/>
      <c r="J192" s="49"/>
      <c r="K192" s="49"/>
      <c r="L192" s="49"/>
      <c r="M192" s="49"/>
    </row>
    <row r="193" spans="1:13" ht="15.75">
      <c r="A193" s="10"/>
      <c r="B193" s="127" t="s">
        <v>198</v>
      </c>
      <c r="C193" s="23">
        <v>3650</v>
      </c>
      <c r="D193" s="173"/>
      <c r="E193" s="49"/>
      <c r="F193" s="49"/>
      <c r="G193" s="49"/>
      <c r="H193" s="49"/>
      <c r="I193" s="49"/>
      <c r="J193" s="49"/>
      <c r="K193" s="49"/>
      <c r="L193" s="49"/>
      <c r="M193" s="49"/>
    </row>
    <row r="194" spans="1:13" ht="15.75">
      <c r="A194" s="10"/>
      <c r="B194" s="127" t="s">
        <v>296</v>
      </c>
      <c r="C194" s="23">
        <v>3660</v>
      </c>
      <c r="D194" s="173"/>
      <c r="E194" s="144"/>
      <c r="F194" s="49"/>
      <c r="G194" s="49"/>
      <c r="H194" s="49"/>
      <c r="I194" s="49"/>
      <c r="J194" s="49"/>
      <c r="K194" s="49"/>
      <c r="L194" s="49"/>
      <c r="M194" s="49"/>
    </row>
    <row r="195" spans="1:13" ht="15.75">
      <c r="A195" s="10"/>
      <c r="B195" s="127" t="s">
        <v>159</v>
      </c>
      <c r="C195" s="23">
        <v>3670</v>
      </c>
      <c r="D195" s="268"/>
      <c r="E195" s="49"/>
      <c r="F195" s="49"/>
      <c r="G195" s="49"/>
      <c r="H195" s="49"/>
      <c r="I195" s="49"/>
      <c r="J195" s="49"/>
      <c r="K195" s="49"/>
      <c r="L195" s="49"/>
      <c r="M195" s="49"/>
    </row>
    <row r="196" spans="1:13" ht="15.75">
      <c r="A196" s="10"/>
      <c r="B196" s="127" t="s">
        <v>160</v>
      </c>
      <c r="C196" s="23">
        <v>3690</v>
      </c>
      <c r="D196" s="268"/>
      <c r="E196" s="49"/>
      <c r="F196" s="49"/>
      <c r="G196" s="49"/>
      <c r="H196" s="49"/>
      <c r="I196" s="49"/>
      <c r="J196" s="49"/>
      <c r="K196" s="49"/>
      <c r="L196" s="49"/>
      <c r="M196" s="49"/>
    </row>
    <row r="197" spans="1:13" ht="16.5" thickBot="1">
      <c r="A197" s="10"/>
      <c r="B197" s="127" t="s">
        <v>161</v>
      </c>
      <c r="C197" s="60">
        <v>3600</v>
      </c>
      <c r="D197" s="163">
        <f>SUM(D190:D196)</f>
        <v>0</v>
      </c>
      <c r="E197" s="49"/>
      <c r="F197" s="49"/>
      <c r="G197" s="49"/>
      <c r="H197" s="49"/>
      <c r="I197" s="49"/>
      <c r="J197" s="49"/>
      <c r="K197" s="49"/>
      <c r="L197" s="49"/>
      <c r="M197" s="49"/>
    </row>
    <row r="198" spans="1:13" ht="16.5" thickBot="1">
      <c r="A198" s="10"/>
      <c r="B198" s="267" t="s">
        <v>18</v>
      </c>
      <c r="C198" s="60"/>
      <c r="D198" s="190">
        <f>(SUM(D186:D188)+D197)</f>
        <v>0</v>
      </c>
      <c r="E198" s="49"/>
      <c r="F198" s="49"/>
      <c r="G198" s="49"/>
      <c r="H198" s="49"/>
      <c r="I198" s="49"/>
      <c r="J198" s="49"/>
      <c r="K198" s="49"/>
      <c r="L198" s="49"/>
      <c r="M198" s="49"/>
    </row>
    <row r="199" spans="1:13" ht="15.75">
      <c r="A199" s="10"/>
      <c r="B199" s="51"/>
      <c r="C199" s="62"/>
      <c r="D199" s="44"/>
      <c r="E199" s="49"/>
      <c r="F199" s="49"/>
      <c r="G199" s="49"/>
      <c r="H199" s="49"/>
      <c r="I199" s="49"/>
      <c r="J199" s="49"/>
      <c r="K199" s="49"/>
      <c r="L199" s="49"/>
      <c r="M199" s="49"/>
    </row>
    <row r="200" spans="1:13" ht="16.5" thickBot="1">
      <c r="A200" s="10"/>
      <c r="B200" s="1" t="str">
        <f>IF(H2="","Fund Balance",CONCATENATE("Fund Balance, ",LOOKUP(H2,T2:T8,U2:U8)))</f>
        <v>Fund Balance, July 1, 2015</v>
      </c>
      <c r="C200" s="32">
        <v>2800</v>
      </c>
      <c r="D200" s="271">
        <v>253903.88</v>
      </c>
      <c r="E200" s="144"/>
      <c r="F200" s="49"/>
      <c r="G200" s="49"/>
      <c r="H200" s="49"/>
      <c r="I200" s="49"/>
      <c r="J200" s="49"/>
      <c r="K200" s="49"/>
      <c r="L200" s="49"/>
      <c r="M200" s="49"/>
    </row>
    <row r="201" spans="1:13" ht="15.75">
      <c r="A201" s="10"/>
      <c r="B201" s="234" t="s">
        <v>35</v>
      </c>
      <c r="C201" s="37"/>
      <c r="D201" s="44"/>
      <c r="E201" s="49"/>
      <c r="F201" s="49"/>
      <c r="G201" s="49"/>
      <c r="H201" s="49"/>
      <c r="I201" s="49"/>
      <c r="J201" s="49"/>
      <c r="K201" s="49"/>
      <c r="L201" s="49"/>
      <c r="M201" s="49"/>
    </row>
    <row r="202" spans="1:13" ht="16.5" thickBot="1">
      <c r="A202" s="10"/>
      <c r="B202" s="223" t="s">
        <v>366</v>
      </c>
      <c r="C202" s="43"/>
      <c r="D202" s="168">
        <f>(D184+D198+D200)</f>
        <v>4343836.88</v>
      </c>
      <c r="E202" s="49"/>
      <c r="F202" s="49"/>
      <c r="G202" s="49"/>
      <c r="H202" s="49"/>
      <c r="I202" s="49"/>
      <c r="J202" s="49"/>
      <c r="K202" s="49"/>
      <c r="L202" s="49"/>
      <c r="M202" s="49"/>
    </row>
    <row r="203" spans="1:13" ht="16.5" thickTop="1">
      <c r="A203" s="10"/>
      <c r="E203" s="49"/>
      <c r="F203" s="49"/>
      <c r="G203" s="49"/>
      <c r="H203" s="49"/>
      <c r="I203" s="49"/>
      <c r="J203" s="49"/>
      <c r="K203" s="49"/>
      <c r="L203" s="49"/>
      <c r="M203" s="49"/>
    </row>
    <row r="204" spans="1:13" ht="15.75">
      <c r="A204" s="10"/>
      <c r="B204" s="9" t="s">
        <v>91</v>
      </c>
      <c r="C204" s="7"/>
      <c r="E204" s="49"/>
      <c r="F204" s="49"/>
      <c r="G204" s="49"/>
      <c r="H204" s="49"/>
      <c r="I204" s="49"/>
      <c r="J204" s="49"/>
      <c r="K204" s="49"/>
      <c r="L204" s="49"/>
      <c r="M204" s="49"/>
    </row>
    <row r="205" ht="15.75">
      <c r="A205" s="10"/>
    </row>
    <row r="206" spans="1:2" ht="15.75">
      <c r="A206" s="10" t="s">
        <v>36</v>
      </c>
      <c r="B206" s="11" t="str">
        <f>$B$1</f>
        <v>DISTRICT SCHOOL BOARD OF OKEECHOBEE COUNTY</v>
      </c>
    </row>
    <row r="207" spans="1:2" ht="15.75">
      <c r="A207" s="10"/>
      <c r="B207" s="12" t="s">
        <v>8</v>
      </c>
    </row>
    <row r="208" spans="1:2" ht="15.75">
      <c r="A208" s="10"/>
      <c r="B208" s="12" t="str">
        <f>$B$26</f>
        <v>For Fiscal Year Ending June 30, 2016</v>
      </c>
    </row>
    <row r="209" spans="1:2" ht="15.75">
      <c r="A209" s="10"/>
      <c r="B209" s="12"/>
    </row>
    <row r="210" spans="1:2" ht="15.75">
      <c r="A210" s="10"/>
      <c r="B210" s="58" t="s">
        <v>93</v>
      </c>
    </row>
    <row r="211" spans="1:5" ht="15.75">
      <c r="A211" s="10"/>
      <c r="B211" s="58" t="s">
        <v>94</v>
      </c>
      <c r="D211" s="100" t="s">
        <v>92</v>
      </c>
      <c r="E211" s="140"/>
    </row>
    <row r="212" spans="1:4" ht="15.75">
      <c r="A212" s="10"/>
      <c r="B212" s="216"/>
      <c r="C212" s="65" t="s">
        <v>9</v>
      </c>
      <c r="D212" s="165"/>
    </row>
    <row r="213" spans="1:4" ht="15.75">
      <c r="A213" s="10"/>
      <c r="B213" s="217" t="s">
        <v>27</v>
      </c>
      <c r="C213" s="40" t="s">
        <v>11</v>
      </c>
      <c r="D213" s="166"/>
    </row>
    <row r="214" spans="1:4" ht="15.75">
      <c r="A214" s="10"/>
      <c r="B214" s="129" t="s">
        <v>241</v>
      </c>
      <c r="C214" s="136"/>
      <c r="D214" s="167"/>
    </row>
    <row r="215" spans="1:4" ht="15.75">
      <c r="A215" s="10"/>
      <c r="B215" s="125" t="s">
        <v>189</v>
      </c>
      <c r="C215" s="32">
        <v>100</v>
      </c>
      <c r="D215" s="259">
        <v>1229305</v>
      </c>
    </row>
    <row r="216" spans="1:4" ht="15.75">
      <c r="A216" s="10"/>
      <c r="B216" s="125" t="s">
        <v>23</v>
      </c>
      <c r="C216" s="32">
        <v>200</v>
      </c>
      <c r="D216" s="259">
        <v>659714</v>
      </c>
    </row>
    <row r="217" spans="1:4" ht="15.75">
      <c r="A217" s="10"/>
      <c r="B217" s="125" t="s">
        <v>190</v>
      </c>
      <c r="C217" s="32">
        <v>300</v>
      </c>
      <c r="D217" s="259">
        <v>171688.84</v>
      </c>
    </row>
    <row r="218" spans="1:4" ht="15.75">
      <c r="A218" s="10"/>
      <c r="B218" s="125" t="s">
        <v>25</v>
      </c>
      <c r="C218" s="32">
        <v>400</v>
      </c>
      <c r="D218" s="259">
        <v>2150</v>
      </c>
    </row>
    <row r="219" spans="1:4" ht="15.75">
      <c r="A219" s="10"/>
      <c r="B219" s="125" t="s">
        <v>191</v>
      </c>
      <c r="C219" s="32">
        <v>500</v>
      </c>
      <c r="D219" s="259">
        <v>1959533.77</v>
      </c>
    </row>
    <row r="220" spans="1:4" ht="15.75">
      <c r="A220" s="10"/>
      <c r="B220" s="125" t="s">
        <v>47</v>
      </c>
      <c r="C220" s="32">
        <v>600</v>
      </c>
      <c r="D220" s="259">
        <v>10750</v>
      </c>
    </row>
    <row r="221" spans="1:4" ht="15.75">
      <c r="A221" s="10"/>
      <c r="B221" s="125" t="s">
        <v>40</v>
      </c>
      <c r="C221" s="32">
        <v>700</v>
      </c>
      <c r="D221" s="259">
        <v>138500</v>
      </c>
    </row>
    <row r="222" spans="1:7" ht="16.5" thickBot="1">
      <c r="A222" s="10"/>
      <c r="B222" s="125" t="s">
        <v>255</v>
      </c>
      <c r="C222" s="32">
        <v>600</v>
      </c>
      <c r="D222" s="271">
        <v>51963.77</v>
      </c>
      <c r="F222" s="9">
        <v>9300</v>
      </c>
      <c r="G222" s="311" t="s">
        <v>271</v>
      </c>
    </row>
    <row r="223" spans="1:4" ht="15.75">
      <c r="A223" s="10"/>
      <c r="B223" s="19"/>
      <c r="C223" s="63"/>
      <c r="D223" s="44"/>
    </row>
    <row r="224" spans="1:4" ht="16.5" thickBot="1">
      <c r="A224" s="10"/>
      <c r="B224" s="237" t="s">
        <v>28</v>
      </c>
      <c r="C224" s="64">
        <v>7600</v>
      </c>
      <c r="D224" s="187">
        <f>SUM(D215:D223)</f>
        <v>4223605.38</v>
      </c>
    </row>
    <row r="225" spans="1:4" ht="15.75">
      <c r="A225" s="10"/>
      <c r="B225" s="233" t="s">
        <v>29</v>
      </c>
      <c r="C225" s="63"/>
      <c r="D225" s="44"/>
    </row>
    <row r="226" spans="1:4" ht="15.75">
      <c r="A226" s="10"/>
      <c r="B226" s="130" t="s">
        <v>192</v>
      </c>
      <c r="C226" s="63"/>
      <c r="D226" s="44"/>
    </row>
    <row r="227" spans="1:4" ht="15.75">
      <c r="A227" s="10"/>
      <c r="B227" s="125" t="s">
        <v>193</v>
      </c>
      <c r="C227" s="32">
        <v>910</v>
      </c>
      <c r="D227" s="259"/>
    </row>
    <row r="228" spans="1:4" ht="15.75">
      <c r="A228" s="10"/>
      <c r="B228" s="127" t="s">
        <v>175</v>
      </c>
      <c r="C228" s="23">
        <v>920</v>
      </c>
      <c r="D228" s="173"/>
    </row>
    <row r="229" spans="1:4" ht="15.75">
      <c r="A229" s="10"/>
      <c r="B229" s="127" t="s">
        <v>176</v>
      </c>
      <c r="C229" s="23">
        <v>930</v>
      </c>
      <c r="D229" s="173"/>
    </row>
    <row r="230" spans="1:4" ht="15.75">
      <c r="A230" s="10"/>
      <c r="B230" s="127" t="s">
        <v>194</v>
      </c>
      <c r="C230" s="23">
        <v>950</v>
      </c>
      <c r="D230" s="173"/>
    </row>
    <row r="231" spans="1:5" ht="15.75">
      <c r="A231" s="10"/>
      <c r="B231" s="127" t="s">
        <v>292</v>
      </c>
      <c r="C231" s="23">
        <v>960</v>
      </c>
      <c r="D231" s="173"/>
      <c r="E231" s="142"/>
    </row>
    <row r="232" spans="1:4" ht="15.75">
      <c r="A232" s="10"/>
      <c r="B232" s="127" t="s">
        <v>178</v>
      </c>
      <c r="C232" s="23">
        <v>970</v>
      </c>
      <c r="D232" s="173"/>
    </row>
    <row r="233" spans="1:4" ht="15.75">
      <c r="A233" s="10"/>
      <c r="B233" s="127" t="s">
        <v>179</v>
      </c>
      <c r="C233" s="23">
        <v>990</v>
      </c>
      <c r="D233" s="173"/>
    </row>
    <row r="234" spans="1:4" ht="16.5" thickBot="1">
      <c r="A234" s="10"/>
      <c r="B234" s="127" t="s">
        <v>180</v>
      </c>
      <c r="C234" s="60">
        <v>9700</v>
      </c>
      <c r="D234" s="187">
        <f>SUM(D227:D233)</f>
        <v>0</v>
      </c>
    </row>
    <row r="235" spans="1:4" ht="15.75">
      <c r="A235" s="10"/>
      <c r="B235" s="16"/>
      <c r="C235" s="66"/>
      <c r="D235" s="164"/>
    </row>
    <row r="236" spans="1:4" ht="16.5" thickBot="1">
      <c r="A236" s="10"/>
      <c r="B236" s="237" t="s">
        <v>31</v>
      </c>
      <c r="C236" s="64"/>
      <c r="D236" s="187">
        <f>D234</f>
        <v>0</v>
      </c>
    </row>
    <row r="237" spans="1:4" ht="15.75">
      <c r="A237" s="10"/>
      <c r="B237" s="19"/>
      <c r="C237" s="63"/>
      <c r="D237" s="44"/>
    </row>
    <row r="238" spans="1:5" ht="15.75">
      <c r="A238" s="10"/>
      <c r="B238" s="27" t="str">
        <f>IF(H$2="","Nonspendable Fund Balance",CONCATENATE("Nonspendable Fund Balance, ",LOOKUP(H$2,T$2:T$8,V$2:V$8)))</f>
        <v>Nonspendable Fund Balance, June 30, 2016</v>
      </c>
      <c r="C238" s="34">
        <v>2710</v>
      </c>
      <c r="D238" s="259">
        <v>107148.11</v>
      </c>
      <c r="E238" s="142"/>
    </row>
    <row r="239" spans="1:5" ht="15.75">
      <c r="A239" s="10"/>
      <c r="B239" s="1" t="str">
        <f>IF(H$2="","Restricted Fund Balance",CONCATENATE("Restricted Fund Balance, ",LOOKUP(H$2,T$2:T$8,V$2:V$8)))</f>
        <v>Restricted Fund Balance, June 30, 2016</v>
      </c>
      <c r="C239" s="2">
        <v>2720</v>
      </c>
      <c r="D239" s="259">
        <v>13083.39</v>
      </c>
      <c r="E239" s="142"/>
    </row>
    <row r="240" spans="1:5" ht="15.75">
      <c r="A240" s="10"/>
      <c r="B240" s="1" t="str">
        <f>IF(H$2="","Committed Fund Balance",CONCATENATE("Committed Fund Balance, ",LOOKUP(H$2,T$2:T$8,V$2:V$8)))</f>
        <v>Committed Fund Balance, June 30, 2016</v>
      </c>
      <c r="C240" s="2">
        <v>2730</v>
      </c>
      <c r="D240" s="173"/>
      <c r="E240" s="142"/>
    </row>
    <row r="241" spans="1:5" ht="15.75">
      <c r="A241" s="10"/>
      <c r="B241" s="1" t="str">
        <f>IF(H$2="","Assigned Fund Balance",CONCATENATE("Assigned Fund Balance, ",LOOKUP(H$2,T$2:T$8,V$2:V$8)))</f>
        <v>Assigned Fund Balance, June 30, 2016</v>
      </c>
      <c r="C241" s="2">
        <v>2740</v>
      </c>
      <c r="D241" s="173"/>
      <c r="E241" s="142"/>
    </row>
    <row r="242" spans="1:5" ht="16.5" thickBot="1">
      <c r="A242" s="10"/>
      <c r="B242" s="1" t="str">
        <f>IF(H$2="","Unassigned Fund Balance",CONCATENATE("Unassigned Fund Balance, ",LOOKUP(H$2,T$2:T$8,V$2:V$8)))</f>
        <v>Unassigned Fund Balance, June 30, 2016</v>
      </c>
      <c r="C242" s="2">
        <v>2750</v>
      </c>
      <c r="D242" s="266"/>
      <c r="E242" s="142"/>
    </row>
    <row r="243" spans="1:4" ht="16.5" thickBot="1">
      <c r="A243" s="10"/>
      <c r="B243" s="267" t="s">
        <v>268</v>
      </c>
      <c r="C243" s="23">
        <v>2700</v>
      </c>
      <c r="D243" s="187">
        <f>SUM(D238:D242)</f>
        <v>120231.5</v>
      </c>
    </row>
    <row r="244" spans="1:4" ht="15.75">
      <c r="A244" s="10"/>
      <c r="B244" s="233" t="s">
        <v>363</v>
      </c>
      <c r="C244" s="63"/>
      <c r="D244" s="44"/>
    </row>
    <row r="245" spans="1:4" ht="16.5" thickBot="1">
      <c r="A245" s="10"/>
      <c r="B245" s="237" t="s">
        <v>195</v>
      </c>
      <c r="C245" s="68"/>
      <c r="D245" s="168">
        <f>D224+D236+D243</f>
        <v>4343836.88</v>
      </c>
    </row>
    <row r="246" spans="1:4" ht="16.5" thickTop="1">
      <c r="A246" s="10"/>
      <c r="B246" s="69"/>
      <c r="C246" s="8"/>
      <c r="D246" s="149"/>
    </row>
    <row r="247" spans="1:4" ht="15.75">
      <c r="A247" s="10"/>
      <c r="B247" s="9" t="s">
        <v>95</v>
      </c>
      <c r="C247" s="8"/>
      <c r="D247" s="149"/>
    </row>
    <row r="248" spans="1:4" ht="15.75">
      <c r="A248" s="10"/>
      <c r="B248" s="8"/>
      <c r="C248" s="8"/>
      <c r="D248" s="149"/>
    </row>
    <row r="249" spans="1:4" ht="15.75">
      <c r="A249" s="10" t="s">
        <v>37</v>
      </c>
      <c r="B249" s="11" t="str">
        <f>$B$1</f>
        <v>DISTRICT SCHOOL BOARD OF OKEECHOBEE COUNTY</v>
      </c>
      <c r="C249" s="8"/>
      <c r="D249" s="149"/>
    </row>
    <row r="250" spans="1:4" ht="15.75">
      <c r="A250" s="10"/>
      <c r="B250" s="12" t="s">
        <v>8</v>
      </c>
      <c r="C250" s="8"/>
      <c r="D250" s="149"/>
    </row>
    <row r="251" spans="1:4" ht="15.75">
      <c r="A251" s="10"/>
      <c r="B251" s="12" t="str">
        <f>$B$26</f>
        <v>For Fiscal Year Ending June 30, 2016</v>
      </c>
      <c r="C251" s="8"/>
      <c r="D251" s="149"/>
    </row>
    <row r="252" spans="1:4" ht="15.75">
      <c r="A252" s="10"/>
      <c r="B252" s="8"/>
      <c r="C252" s="8"/>
      <c r="D252" s="149"/>
    </row>
    <row r="253" spans="1:5" ht="31.5">
      <c r="A253" s="10"/>
      <c r="B253" s="194" t="s">
        <v>294</v>
      </c>
      <c r="C253" s="193"/>
      <c r="D253" s="195" t="s">
        <v>295</v>
      </c>
      <c r="E253" s="140"/>
    </row>
    <row r="254" spans="1:4" ht="15.75">
      <c r="A254" s="10"/>
      <c r="B254" s="216"/>
      <c r="C254" s="93" t="s">
        <v>9</v>
      </c>
      <c r="D254" s="98"/>
    </row>
    <row r="255" spans="1:4" ht="15.75">
      <c r="A255" s="10"/>
      <c r="B255" s="217" t="s">
        <v>10</v>
      </c>
      <c r="C255" s="2" t="s">
        <v>11</v>
      </c>
      <c r="D255" s="169"/>
    </row>
    <row r="256" spans="1:4" ht="15.75">
      <c r="A256" s="10"/>
      <c r="B256" s="131" t="s">
        <v>34</v>
      </c>
      <c r="C256" s="52"/>
      <c r="D256" s="167"/>
    </row>
    <row r="257" spans="1:5" ht="15.75">
      <c r="A257" s="10"/>
      <c r="B257" s="128" t="s">
        <v>458</v>
      </c>
      <c r="C257" s="57">
        <v>3130</v>
      </c>
      <c r="D257" s="259"/>
      <c r="E257" s="19"/>
    </row>
    <row r="258" spans="1:4" ht="15.75">
      <c r="A258" s="10"/>
      <c r="B258" s="127" t="s">
        <v>459</v>
      </c>
      <c r="C258" s="23">
        <v>3170</v>
      </c>
      <c r="D258" s="259"/>
    </row>
    <row r="259" spans="1:4" ht="15.75">
      <c r="A259" s="10"/>
      <c r="B259" s="126" t="s">
        <v>196</v>
      </c>
      <c r="C259" s="2">
        <v>3180</v>
      </c>
      <c r="D259" s="172"/>
    </row>
    <row r="260" spans="1:4" ht="15.75">
      <c r="A260" s="10"/>
      <c r="B260" s="126" t="s">
        <v>123</v>
      </c>
      <c r="C260" s="2">
        <v>3191</v>
      </c>
      <c r="D260" s="172"/>
    </row>
    <row r="261" spans="1:4" ht="15.75">
      <c r="A261" s="10"/>
      <c r="B261" s="126" t="s">
        <v>450</v>
      </c>
      <c r="C261" s="2">
        <v>3192</v>
      </c>
      <c r="D261" s="172"/>
    </row>
    <row r="262" spans="1:4" ht="15.75">
      <c r="A262" s="10"/>
      <c r="B262" s="126" t="s">
        <v>124</v>
      </c>
      <c r="C262" s="2">
        <v>3199</v>
      </c>
      <c r="D262" s="172">
        <v>9560</v>
      </c>
    </row>
    <row r="263" spans="1:4" ht="16.5" thickBot="1">
      <c r="A263" s="10"/>
      <c r="B263" s="126" t="s">
        <v>125</v>
      </c>
      <c r="C263" s="56">
        <v>3100</v>
      </c>
      <c r="D263" s="156">
        <f>SUM(D257:D262)</f>
        <v>9560</v>
      </c>
    </row>
    <row r="264" spans="1:4" ht="15.75">
      <c r="A264" s="10"/>
      <c r="B264" s="132" t="s">
        <v>116</v>
      </c>
      <c r="C264" s="55"/>
      <c r="D264" s="171"/>
    </row>
    <row r="265" spans="1:4" ht="15.75">
      <c r="A265" s="10"/>
      <c r="B265" s="126" t="s">
        <v>460</v>
      </c>
      <c r="C265" s="2">
        <v>3201</v>
      </c>
      <c r="D265" s="172">
        <v>204403.36</v>
      </c>
    </row>
    <row r="266" spans="1:4" ht="15.75">
      <c r="A266" s="10"/>
      <c r="B266" s="126" t="s">
        <v>126</v>
      </c>
      <c r="C266" s="2">
        <v>3202</v>
      </c>
      <c r="D266" s="172"/>
    </row>
    <row r="267" spans="1:4" ht="15.75">
      <c r="A267" s="10"/>
      <c r="B267" s="126" t="s">
        <v>459</v>
      </c>
      <c r="C267" s="2">
        <v>3220</v>
      </c>
      <c r="D267" s="172"/>
    </row>
    <row r="268" spans="1:4" ht="15.75">
      <c r="A268" s="10"/>
      <c r="B268" s="126" t="s">
        <v>452</v>
      </c>
      <c r="C268" s="2">
        <v>3225</v>
      </c>
      <c r="D268" s="172">
        <v>421478</v>
      </c>
    </row>
    <row r="269" spans="1:4" ht="15.75">
      <c r="A269" s="10"/>
      <c r="B269" s="126" t="s">
        <v>483</v>
      </c>
      <c r="C269" s="2">
        <v>3226</v>
      </c>
      <c r="D269" s="172"/>
    </row>
    <row r="270" spans="1:4" ht="15.75">
      <c r="A270" s="10"/>
      <c r="B270" s="126" t="s">
        <v>252</v>
      </c>
      <c r="C270" s="272">
        <v>3230</v>
      </c>
      <c r="D270" s="172">
        <v>1676480</v>
      </c>
    </row>
    <row r="271" spans="1:4" ht="15.75">
      <c r="A271" s="10"/>
      <c r="B271" s="126" t="s">
        <v>197</v>
      </c>
      <c r="C271" s="2">
        <v>3240</v>
      </c>
      <c r="D271" s="172">
        <v>3112086.68</v>
      </c>
    </row>
    <row r="272" spans="1:4" ht="15.75">
      <c r="A272" s="10"/>
      <c r="B272" s="126" t="s">
        <v>461</v>
      </c>
      <c r="C272" s="2">
        <v>3241</v>
      </c>
      <c r="D272" s="172"/>
    </row>
    <row r="273" spans="1:4" ht="15.75">
      <c r="A273" s="10"/>
      <c r="B273" s="126" t="s">
        <v>462</v>
      </c>
      <c r="C273" s="2">
        <v>3242</v>
      </c>
      <c r="D273" s="172"/>
    </row>
    <row r="274" spans="1:4" ht="15.75">
      <c r="A274" s="10"/>
      <c r="B274" s="126" t="s">
        <v>128</v>
      </c>
      <c r="C274" s="2">
        <v>3280</v>
      </c>
      <c r="D274" s="172"/>
    </row>
    <row r="275" spans="1:4" ht="15.75">
      <c r="A275" s="10"/>
      <c r="B275" s="126" t="s">
        <v>183</v>
      </c>
      <c r="C275" s="2">
        <v>3299</v>
      </c>
      <c r="D275" s="172">
        <v>203645.02</v>
      </c>
    </row>
    <row r="276" spans="1:4" ht="16.5" thickBot="1">
      <c r="A276" s="10"/>
      <c r="B276" s="126" t="s">
        <v>129</v>
      </c>
      <c r="C276" s="56">
        <v>3200</v>
      </c>
      <c r="D276" s="156">
        <f>SUM(D265:D275)</f>
        <v>5618093.06</v>
      </c>
    </row>
    <row r="277" spans="1:4" ht="15.75">
      <c r="A277" s="10"/>
      <c r="B277" s="132" t="s">
        <v>13</v>
      </c>
      <c r="C277" s="55"/>
      <c r="D277" s="105"/>
    </row>
    <row r="278" spans="1:4" ht="15.75">
      <c r="A278" s="10"/>
      <c r="B278" s="126" t="s">
        <v>475</v>
      </c>
      <c r="C278" s="2">
        <v>3380</v>
      </c>
      <c r="D278" s="172"/>
    </row>
    <row r="279" spans="1:4" ht="15.75">
      <c r="A279" s="10"/>
      <c r="B279" s="126" t="s">
        <v>472</v>
      </c>
      <c r="C279" s="2">
        <v>3399</v>
      </c>
      <c r="D279" s="173"/>
    </row>
    <row r="280" spans="1:4" ht="16.5" thickBot="1">
      <c r="A280" s="10"/>
      <c r="B280" s="126" t="s">
        <v>142</v>
      </c>
      <c r="C280" s="56">
        <v>3300</v>
      </c>
      <c r="D280" s="156">
        <f>SUM(D278:D279)</f>
        <v>0</v>
      </c>
    </row>
    <row r="281" spans="1:4" ht="15.75">
      <c r="A281" s="10"/>
      <c r="B281" s="132" t="s">
        <v>14</v>
      </c>
      <c r="C281" s="55"/>
      <c r="D281" s="105"/>
    </row>
    <row r="282" spans="1:4" ht="15.75">
      <c r="A282" s="10"/>
      <c r="B282" s="125" t="s">
        <v>307</v>
      </c>
      <c r="C282" s="34">
        <v>3430</v>
      </c>
      <c r="D282" s="172"/>
    </row>
    <row r="283" spans="1:4" ht="15.75">
      <c r="A283" s="10"/>
      <c r="B283" s="125" t="s">
        <v>362</v>
      </c>
      <c r="C283" s="34">
        <v>3440</v>
      </c>
      <c r="D283" s="172"/>
    </row>
    <row r="284" spans="1:5" ht="15.75">
      <c r="A284" s="10"/>
      <c r="B284" s="125" t="s">
        <v>146</v>
      </c>
      <c r="C284" s="34">
        <v>3461</v>
      </c>
      <c r="D284" s="173"/>
      <c r="E284" s="142"/>
    </row>
    <row r="285" spans="1:4" ht="15.75">
      <c r="A285" s="10"/>
      <c r="B285" s="126" t="s">
        <v>187</v>
      </c>
      <c r="C285" s="2">
        <v>3495</v>
      </c>
      <c r="D285" s="172"/>
    </row>
    <row r="286" spans="1:4" ht="16.5" thickBot="1">
      <c r="A286" s="10"/>
      <c r="B286" s="126" t="s">
        <v>155</v>
      </c>
      <c r="C286" s="56">
        <v>3400</v>
      </c>
      <c r="D286" s="156">
        <f>SUM(D282:D285)</f>
        <v>0</v>
      </c>
    </row>
    <row r="287" spans="1:4" ht="16.5" thickBot="1">
      <c r="A287" s="10"/>
      <c r="B287" s="223" t="s">
        <v>15</v>
      </c>
      <c r="C287" s="70"/>
      <c r="D287" s="156">
        <f>D263+D276+D280+D286</f>
        <v>5627653.06</v>
      </c>
    </row>
    <row r="288" spans="1:4" ht="15.75">
      <c r="A288" s="10"/>
      <c r="B288" s="234" t="s">
        <v>16</v>
      </c>
      <c r="C288" s="71"/>
      <c r="D288" s="105"/>
    </row>
    <row r="289" spans="1:4" ht="15.75">
      <c r="A289" s="10"/>
      <c r="B289" s="1" t="s">
        <v>115</v>
      </c>
      <c r="C289" s="2">
        <v>3720</v>
      </c>
      <c r="D289" s="172"/>
    </row>
    <row r="290" spans="1:4" ht="15.75">
      <c r="A290" s="10"/>
      <c r="B290" s="1" t="s">
        <v>118</v>
      </c>
      <c r="C290" s="2">
        <v>3730</v>
      </c>
      <c r="D290" s="172"/>
    </row>
    <row r="291" spans="1:4" ht="15.75">
      <c r="A291" s="10"/>
      <c r="B291" s="1" t="s">
        <v>68</v>
      </c>
      <c r="C291" s="2">
        <v>3740</v>
      </c>
      <c r="D291" s="172"/>
    </row>
    <row r="292" spans="1:4" ht="15.75">
      <c r="A292" s="10"/>
      <c r="B292" s="131" t="s">
        <v>17</v>
      </c>
      <c r="C292" s="93"/>
      <c r="D292" s="188"/>
    </row>
    <row r="293" spans="1:4" ht="15.75">
      <c r="A293" s="10"/>
      <c r="B293" s="126" t="s">
        <v>188</v>
      </c>
      <c r="C293" s="2">
        <v>3610</v>
      </c>
      <c r="D293" s="172"/>
    </row>
    <row r="294" spans="1:4" ht="15.75">
      <c r="A294" s="10"/>
      <c r="B294" s="126" t="s">
        <v>156</v>
      </c>
      <c r="C294" s="2">
        <v>3620</v>
      </c>
      <c r="D294" s="172"/>
    </row>
    <row r="295" spans="1:4" ht="15.75">
      <c r="A295" s="10"/>
      <c r="B295" s="126" t="s">
        <v>157</v>
      </c>
      <c r="C295" s="2">
        <v>3630</v>
      </c>
      <c r="D295" s="172"/>
    </row>
    <row r="296" spans="1:4" ht="15.75">
      <c r="A296" s="10"/>
      <c r="B296" s="126" t="s">
        <v>198</v>
      </c>
      <c r="C296" s="2">
        <v>3650</v>
      </c>
      <c r="D296" s="172"/>
    </row>
    <row r="297" spans="1:13" ht="15.75">
      <c r="A297" s="10"/>
      <c r="B297" s="127" t="s">
        <v>296</v>
      </c>
      <c r="C297" s="23">
        <v>3660</v>
      </c>
      <c r="D297" s="173"/>
      <c r="E297" s="144"/>
      <c r="F297" s="49"/>
      <c r="G297" s="49"/>
      <c r="H297" s="49"/>
      <c r="I297" s="49"/>
      <c r="J297" s="49"/>
      <c r="K297" s="49"/>
      <c r="L297" s="49"/>
      <c r="M297" s="49"/>
    </row>
    <row r="298" spans="1:4" ht="15.75">
      <c r="A298" s="10"/>
      <c r="B298" s="126" t="s">
        <v>159</v>
      </c>
      <c r="C298" s="2">
        <v>3670</v>
      </c>
      <c r="D298" s="173"/>
    </row>
    <row r="299" spans="1:4" ht="15.75">
      <c r="A299" s="10"/>
      <c r="B299" s="126" t="s">
        <v>160</v>
      </c>
      <c r="C299" s="2">
        <v>3690</v>
      </c>
      <c r="D299" s="173"/>
    </row>
    <row r="300" spans="1:4" ht="16.5" thickBot="1">
      <c r="A300" s="10"/>
      <c r="B300" s="126" t="s">
        <v>161</v>
      </c>
      <c r="C300" s="56">
        <v>3600</v>
      </c>
      <c r="D300" s="156">
        <f>SUM(D293:D299)</f>
        <v>0</v>
      </c>
    </row>
    <row r="301" spans="1:4" ht="16.5" thickBot="1">
      <c r="A301" s="10"/>
      <c r="B301" s="223" t="s">
        <v>18</v>
      </c>
      <c r="C301" s="56"/>
      <c r="D301" s="190">
        <f>SUM(D289:D291)+D300</f>
        <v>0</v>
      </c>
    </row>
    <row r="302" spans="1:4" ht="15.75">
      <c r="A302" s="10"/>
      <c r="B302" s="24"/>
      <c r="C302" s="22"/>
      <c r="D302" s="164"/>
    </row>
    <row r="303" spans="1:5" ht="16.5" thickBot="1">
      <c r="A303" s="10"/>
      <c r="B303" s="1" t="str">
        <f>IF(H2="","Fund Balance",CONCATENATE("Fund Balance, ",LOOKUP(H2,T2:T8,U2:U8)))</f>
        <v>Fund Balance, July 1, 2015</v>
      </c>
      <c r="C303" s="145">
        <v>2800</v>
      </c>
      <c r="D303" s="271"/>
      <c r="E303" s="142"/>
    </row>
    <row r="304" spans="1:4" ht="15.75">
      <c r="A304" s="10"/>
      <c r="B304" s="234" t="s">
        <v>35</v>
      </c>
      <c r="C304" s="55"/>
      <c r="D304" s="105"/>
    </row>
    <row r="305" spans="1:4" ht="16.5" thickBot="1">
      <c r="A305" s="10"/>
      <c r="B305" s="223" t="s">
        <v>366</v>
      </c>
      <c r="C305" s="5"/>
      <c r="D305" s="106">
        <f>(D287+D301+D303)</f>
        <v>5627653.06</v>
      </c>
    </row>
    <row r="306" spans="1:4" ht="16.5" thickTop="1">
      <c r="A306" s="10"/>
      <c r="B306" s="31"/>
      <c r="C306" s="117"/>
      <c r="D306" s="107"/>
    </row>
    <row r="307" spans="1:2" ht="15.75">
      <c r="A307" s="10"/>
      <c r="B307" s="9" t="s">
        <v>91</v>
      </c>
    </row>
    <row r="308" spans="1:3" ht="15.75">
      <c r="A308" s="10"/>
      <c r="B308" s="30"/>
      <c r="C308" s="72"/>
    </row>
    <row r="309" spans="1:2" ht="15.75">
      <c r="A309" s="10" t="s">
        <v>38</v>
      </c>
      <c r="B309" s="11" t="str">
        <f>$B$1</f>
        <v>DISTRICT SCHOOL BOARD OF OKEECHOBEE COUNTY</v>
      </c>
    </row>
    <row r="310" spans="1:2" ht="15.75">
      <c r="A310" s="10"/>
      <c r="B310" s="12" t="s">
        <v>8</v>
      </c>
    </row>
    <row r="311" spans="1:2" ht="15.75">
      <c r="A311" s="10"/>
      <c r="B311" s="12" t="str">
        <f>$B$26</f>
        <v>For Fiscal Year Ending June 30, 2016</v>
      </c>
    </row>
    <row r="312" ht="15.75">
      <c r="A312" s="10"/>
    </row>
    <row r="313" spans="1:11" ht="15.75">
      <c r="A313" s="10"/>
      <c r="B313" s="58" t="s">
        <v>293</v>
      </c>
      <c r="K313" s="100" t="s">
        <v>96</v>
      </c>
    </row>
    <row r="314" spans="1:11" ht="15.75">
      <c r="A314" s="10"/>
      <c r="B314" s="51"/>
      <c r="C314" s="93" t="s">
        <v>9</v>
      </c>
      <c r="D314" s="52" t="s">
        <v>21</v>
      </c>
      <c r="E314" s="93" t="s">
        <v>22</v>
      </c>
      <c r="F314" s="93" t="s">
        <v>23</v>
      </c>
      <c r="G314" s="93" t="s">
        <v>24</v>
      </c>
      <c r="H314" s="93" t="s">
        <v>25</v>
      </c>
      <c r="I314" s="93" t="s">
        <v>482</v>
      </c>
      <c r="J314" s="93" t="s">
        <v>26</v>
      </c>
      <c r="K314" s="93" t="s">
        <v>333</v>
      </c>
    </row>
    <row r="315" spans="1:11" ht="15.75">
      <c r="A315" s="10"/>
      <c r="B315" s="217" t="s">
        <v>27</v>
      </c>
      <c r="C315" s="2" t="s">
        <v>11</v>
      </c>
      <c r="D315" s="2"/>
      <c r="E315" s="2">
        <v>100</v>
      </c>
      <c r="F315" s="2">
        <v>200</v>
      </c>
      <c r="G315" s="2">
        <v>300</v>
      </c>
      <c r="H315" s="2">
        <v>400</v>
      </c>
      <c r="I315" s="2">
        <v>500</v>
      </c>
      <c r="J315" s="2">
        <v>600</v>
      </c>
      <c r="K315" s="2">
        <v>700</v>
      </c>
    </row>
    <row r="316" spans="1:11" ht="15.75">
      <c r="A316" s="10"/>
      <c r="B316" s="137" t="s">
        <v>162</v>
      </c>
      <c r="C316" s="23">
        <v>5000</v>
      </c>
      <c r="D316" s="161">
        <f>SUM(E316:K316)</f>
        <v>2191366.78</v>
      </c>
      <c r="E316" s="262">
        <v>680395.69</v>
      </c>
      <c r="F316" s="262">
        <v>396477.99</v>
      </c>
      <c r="G316" s="262">
        <v>255867.56</v>
      </c>
      <c r="H316" s="262"/>
      <c r="I316" s="262">
        <v>645040.01</v>
      </c>
      <c r="J316" s="262">
        <v>195513.78</v>
      </c>
      <c r="K316" s="262">
        <v>18071.75</v>
      </c>
    </row>
    <row r="317" spans="1:11" ht="15.75">
      <c r="A317" s="10"/>
      <c r="B317" s="1" t="s">
        <v>469</v>
      </c>
      <c r="C317" s="2">
        <v>6100</v>
      </c>
      <c r="D317" s="161">
        <f aca="true" t="shared" si="5" ref="D317:D322">SUM(E317:K317)</f>
        <v>866129.24</v>
      </c>
      <c r="E317" s="263">
        <v>590767.15</v>
      </c>
      <c r="F317" s="263">
        <v>206599.73</v>
      </c>
      <c r="G317" s="263">
        <v>19100</v>
      </c>
      <c r="H317" s="263"/>
      <c r="I317" s="263">
        <v>44012.36</v>
      </c>
      <c r="J317" s="263">
        <v>2500</v>
      </c>
      <c r="K317" s="263">
        <v>3150</v>
      </c>
    </row>
    <row r="318" spans="1:12" ht="15.75">
      <c r="A318" s="10"/>
      <c r="B318" s="1" t="s">
        <v>163</v>
      </c>
      <c r="C318" s="2">
        <v>6200</v>
      </c>
      <c r="D318" s="161">
        <f t="shared" si="5"/>
        <v>0</v>
      </c>
      <c r="E318" s="263"/>
      <c r="F318" s="263"/>
      <c r="G318" s="263"/>
      <c r="H318" s="263"/>
      <c r="I318" s="263"/>
      <c r="J318" s="263"/>
      <c r="K318" s="263"/>
      <c r="L318" s="50"/>
    </row>
    <row r="319" spans="1:12" ht="15.75">
      <c r="A319" s="10"/>
      <c r="B319" s="1" t="s">
        <v>164</v>
      </c>
      <c r="C319" s="2">
        <v>6300</v>
      </c>
      <c r="D319" s="161">
        <f t="shared" si="5"/>
        <v>955846.0000000001</v>
      </c>
      <c r="E319" s="263">
        <v>654033.93</v>
      </c>
      <c r="F319" s="263">
        <v>225986.46</v>
      </c>
      <c r="G319" s="263">
        <v>44847.14</v>
      </c>
      <c r="H319" s="263"/>
      <c r="I319" s="263">
        <v>24358.66</v>
      </c>
      <c r="J319" s="263">
        <v>4591.77</v>
      </c>
      <c r="K319" s="263">
        <v>2028.04</v>
      </c>
      <c r="L319" s="50"/>
    </row>
    <row r="320" spans="1:12" ht="15.75">
      <c r="A320" s="10"/>
      <c r="B320" s="1" t="s">
        <v>165</v>
      </c>
      <c r="C320" s="2">
        <v>6400</v>
      </c>
      <c r="D320" s="161">
        <f t="shared" si="5"/>
        <v>866468.0199999999</v>
      </c>
      <c r="E320" s="263">
        <v>339048.33</v>
      </c>
      <c r="F320" s="263">
        <v>176587.81</v>
      </c>
      <c r="G320" s="263">
        <v>229306.55</v>
      </c>
      <c r="H320" s="263"/>
      <c r="I320" s="263">
        <v>30175.33</v>
      </c>
      <c r="J320" s="263"/>
      <c r="K320" s="263">
        <v>91350</v>
      </c>
      <c r="L320" s="50"/>
    </row>
    <row r="321" spans="1:12" ht="15.75">
      <c r="A321" s="10"/>
      <c r="B321" s="1" t="s">
        <v>473</v>
      </c>
      <c r="C321" s="2">
        <v>6500</v>
      </c>
      <c r="D321" s="161">
        <f t="shared" si="5"/>
        <v>145257.52</v>
      </c>
      <c r="E321" s="263">
        <v>105283.2</v>
      </c>
      <c r="F321" s="263">
        <v>39974.32</v>
      </c>
      <c r="G321" s="263"/>
      <c r="H321" s="263"/>
      <c r="I321" s="263"/>
      <c r="J321" s="263"/>
      <c r="K321" s="263"/>
      <c r="L321" s="50"/>
    </row>
    <row r="322" spans="1:12" ht="15.75">
      <c r="A322" s="10"/>
      <c r="B322" s="1" t="s">
        <v>290</v>
      </c>
      <c r="C322" s="2">
        <v>7100</v>
      </c>
      <c r="D322" s="161">
        <f t="shared" si="5"/>
        <v>0</v>
      </c>
      <c r="E322" s="263"/>
      <c r="F322" s="263"/>
      <c r="G322" s="263"/>
      <c r="H322" s="263"/>
      <c r="I322" s="263"/>
      <c r="J322" s="263"/>
      <c r="K322" s="263"/>
      <c r="L322" s="50"/>
    </row>
    <row r="323" spans="1:12" ht="15.75">
      <c r="A323" s="10"/>
      <c r="B323" s="1" t="s">
        <v>166</v>
      </c>
      <c r="C323" s="2">
        <v>7200</v>
      </c>
      <c r="D323" s="162">
        <f aca="true" t="shared" si="6" ref="D323:D334">SUM(E323:K323)</f>
        <v>252645.08</v>
      </c>
      <c r="E323" s="263"/>
      <c r="F323" s="263"/>
      <c r="G323" s="263"/>
      <c r="H323" s="263"/>
      <c r="I323" s="263"/>
      <c r="J323" s="263"/>
      <c r="K323" s="263">
        <v>252645.08</v>
      </c>
      <c r="L323" s="50"/>
    </row>
    <row r="324" spans="1:12" ht="15.75">
      <c r="A324" s="10"/>
      <c r="B324" s="1" t="s">
        <v>167</v>
      </c>
      <c r="C324" s="2">
        <v>7300</v>
      </c>
      <c r="D324" s="162">
        <f t="shared" si="6"/>
        <v>0</v>
      </c>
      <c r="E324" s="263"/>
      <c r="F324" s="263"/>
      <c r="G324" s="263"/>
      <c r="H324" s="263"/>
      <c r="I324" s="263"/>
      <c r="J324" s="263"/>
      <c r="K324" s="263"/>
      <c r="L324" s="50"/>
    </row>
    <row r="325" spans="1:12" ht="15.75">
      <c r="A325" s="10"/>
      <c r="B325" s="1" t="s">
        <v>168</v>
      </c>
      <c r="C325" s="2">
        <v>7400</v>
      </c>
      <c r="D325" s="162">
        <f t="shared" si="6"/>
        <v>0</v>
      </c>
      <c r="E325" s="263"/>
      <c r="F325" s="263"/>
      <c r="G325" s="263"/>
      <c r="H325" s="263"/>
      <c r="I325" s="263"/>
      <c r="J325" s="263"/>
      <c r="K325" s="263"/>
      <c r="L325" s="50"/>
    </row>
    <row r="326" spans="1:12" ht="15.75">
      <c r="A326" s="10"/>
      <c r="B326" s="1" t="s">
        <v>169</v>
      </c>
      <c r="C326" s="2">
        <v>7500</v>
      </c>
      <c r="D326" s="162">
        <f t="shared" si="6"/>
        <v>0</v>
      </c>
      <c r="E326" s="263"/>
      <c r="F326" s="263"/>
      <c r="G326" s="263"/>
      <c r="H326" s="263"/>
      <c r="I326" s="263"/>
      <c r="J326" s="263"/>
      <c r="K326" s="263"/>
      <c r="L326" s="50"/>
    </row>
    <row r="327" spans="1:12" ht="15.75">
      <c r="A327" s="10"/>
      <c r="B327" s="1" t="s">
        <v>199</v>
      </c>
      <c r="C327" s="2">
        <v>7600</v>
      </c>
      <c r="D327" s="162">
        <f t="shared" si="6"/>
        <v>0</v>
      </c>
      <c r="E327" s="263"/>
      <c r="F327" s="263"/>
      <c r="G327" s="263"/>
      <c r="H327" s="263"/>
      <c r="I327" s="263"/>
      <c r="J327" s="263"/>
      <c r="K327" s="263"/>
      <c r="L327" s="50"/>
    </row>
    <row r="328" spans="1:12" ht="15.75">
      <c r="A328" s="10"/>
      <c r="B328" s="1" t="s">
        <v>170</v>
      </c>
      <c r="C328" s="2">
        <v>7700</v>
      </c>
      <c r="D328" s="162">
        <f t="shared" si="6"/>
        <v>0</v>
      </c>
      <c r="E328" s="263"/>
      <c r="F328" s="263"/>
      <c r="G328" s="263"/>
      <c r="H328" s="263"/>
      <c r="I328" s="263"/>
      <c r="J328" s="263"/>
      <c r="K328" s="263"/>
      <c r="L328" s="50"/>
    </row>
    <row r="329" spans="1:12" ht="15.75">
      <c r="A329" s="10"/>
      <c r="B329" s="1" t="s">
        <v>309</v>
      </c>
      <c r="C329" s="2">
        <v>7800</v>
      </c>
      <c r="D329" s="162">
        <f t="shared" si="6"/>
        <v>185304</v>
      </c>
      <c r="E329" s="263">
        <v>103333</v>
      </c>
      <c r="F329" s="263">
        <v>80771</v>
      </c>
      <c r="G329" s="263">
        <v>1200</v>
      </c>
      <c r="H329" s="263"/>
      <c r="I329" s="263"/>
      <c r="J329" s="263"/>
      <c r="K329" s="263"/>
      <c r="L329" s="50"/>
    </row>
    <row r="330" spans="1:12" ht="15.75">
      <c r="A330" s="10"/>
      <c r="B330" s="1" t="s">
        <v>171</v>
      </c>
      <c r="C330" s="2">
        <v>7900</v>
      </c>
      <c r="D330" s="162">
        <f t="shared" si="6"/>
        <v>200</v>
      </c>
      <c r="E330" s="263"/>
      <c r="F330" s="263"/>
      <c r="G330" s="263">
        <v>200</v>
      </c>
      <c r="H330" s="263"/>
      <c r="I330" s="263"/>
      <c r="J330" s="263"/>
      <c r="K330" s="263"/>
      <c r="L330" s="50"/>
    </row>
    <row r="331" spans="1:12" ht="15.75">
      <c r="A331" s="10"/>
      <c r="B331" s="1" t="s">
        <v>172</v>
      </c>
      <c r="C331" s="2">
        <v>8100</v>
      </c>
      <c r="D331" s="162">
        <f t="shared" si="6"/>
        <v>0</v>
      </c>
      <c r="E331" s="263"/>
      <c r="F331" s="263"/>
      <c r="G331" s="263"/>
      <c r="H331" s="263"/>
      <c r="I331" s="263"/>
      <c r="J331" s="263"/>
      <c r="K331" s="263"/>
      <c r="L331" s="50"/>
    </row>
    <row r="332" spans="1:12" ht="15.75">
      <c r="A332" s="10"/>
      <c r="B332" s="1" t="s">
        <v>173</v>
      </c>
      <c r="C332" s="2">
        <v>8200</v>
      </c>
      <c r="D332" s="162">
        <f t="shared" si="6"/>
        <v>0</v>
      </c>
      <c r="E332" s="263"/>
      <c r="F332" s="263"/>
      <c r="G332" s="263"/>
      <c r="H332" s="263"/>
      <c r="I332" s="263"/>
      <c r="J332" s="263"/>
      <c r="K332" s="263"/>
      <c r="L332" s="50"/>
    </row>
    <row r="333" spans="1:12" ht="15.75">
      <c r="A333" s="10"/>
      <c r="B333" s="1" t="s">
        <v>174</v>
      </c>
      <c r="C333" s="2">
        <v>9100</v>
      </c>
      <c r="D333" s="162">
        <f t="shared" si="6"/>
        <v>0</v>
      </c>
      <c r="E333" s="273"/>
      <c r="F333" s="273"/>
      <c r="G333" s="273"/>
      <c r="H333" s="273"/>
      <c r="I333" s="273"/>
      <c r="J333" s="263"/>
      <c r="K333" s="263"/>
      <c r="L333" s="50"/>
    </row>
    <row r="334" spans="1:13" ht="16.5" thickBot="1">
      <c r="A334" s="10"/>
      <c r="B334" s="1" t="s">
        <v>210</v>
      </c>
      <c r="C334" s="2">
        <v>9300</v>
      </c>
      <c r="D334" s="163">
        <f t="shared" si="6"/>
        <v>164436.42</v>
      </c>
      <c r="E334" s="310"/>
      <c r="F334" s="310"/>
      <c r="G334" s="310"/>
      <c r="H334" s="310"/>
      <c r="I334" s="310"/>
      <c r="J334" s="264">
        <v>164436.42</v>
      </c>
      <c r="K334" s="310"/>
      <c r="L334" s="108"/>
      <c r="M334" s="108"/>
    </row>
    <row r="335" spans="1:12" ht="16.5" thickBot="1">
      <c r="A335" s="10"/>
      <c r="B335" s="223" t="s">
        <v>28</v>
      </c>
      <c r="C335" s="5"/>
      <c r="D335" s="187">
        <f>SUM(E335:K335)</f>
        <v>5627653.0600000005</v>
      </c>
      <c r="E335" s="36">
        <f aca="true" t="shared" si="7" ref="E335:K335">SUM(E316:E334)</f>
        <v>2472861.3000000003</v>
      </c>
      <c r="F335" s="36">
        <f t="shared" si="7"/>
        <v>1126397.31</v>
      </c>
      <c r="G335" s="36">
        <f t="shared" si="7"/>
        <v>550521.25</v>
      </c>
      <c r="H335" s="36">
        <f t="shared" si="7"/>
        <v>0</v>
      </c>
      <c r="I335" s="36">
        <f t="shared" si="7"/>
        <v>743586.36</v>
      </c>
      <c r="J335" s="36">
        <f t="shared" si="7"/>
        <v>367041.97</v>
      </c>
      <c r="K335" s="36">
        <f t="shared" si="7"/>
        <v>367244.87</v>
      </c>
      <c r="L335" s="50"/>
    </row>
    <row r="336" spans="1:12" ht="15.75">
      <c r="A336" s="10"/>
      <c r="B336" s="270" t="s">
        <v>29</v>
      </c>
      <c r="C336" s="52"/>
      <c r="D336" s="170"/>
      <c r="E336" s="8"/>
      <c r="F336" s="8"/>
      <c r="G336" s="8"/>
      <c r="H336" s="8"/>
      <c r="I336" s="8"/>
      <c r="J336" s="8"/>
      <c r="K336" s="8"/>
      <c r="L336" s="50"/>
    </row>
    <row r="337" spans="1:11" ht="15.75">
      <c r="A337" s="10"/>
      <c r="B337" s="132" t="s">
        <v>46</v>
      </c>
      <c r="C337" s="55"/>
      <c r="D337" s="105"/>
      <c r="E337" s="46"/>
      <c r="F337" s="46"/>
      <c r="G337" s="46"/>
      <c r="H337" s="46"/>
      <c r="I337" s="46"/>
      <c r="J337" s="46"/>
      <c r="K337" s="8"/>
    </row>
    <row r="338" spans="1:11" ht="15.75">
      <c r="A338" s="10"/>
      <c r="B338" s="126" t="s">
        <v>193</v>
      </c>
      <c r="C338" s="2">
        <v>910</v>
      </c>
      <c r="D338" s="172"/>
      <c r="E338" s="46"/>
      <c r="F338" s="46"/>
      <c r="G338" s="46"/>
      <c r="H338" s="46"/>
      <c r="I338" s="46"/>
      <c r="J338" s="46"/>
      <c r="K338" s="8"/>
    </row>
    <row r="339" spans="1:11" ht="15.75">
      <c r="A339" s="10"/>
      <c r="B339" s="126" t="s">
        <v>175</v>
      </c>
      <c r="C339" s="2">
        <v>920</v>
      </c>
      <c r="D339" s="172"/>
      <c r="E339" s="46"/>
      <c r="F339" s="46"/>
      <c r="G339" s="46"/>
      <c r="H339" s="46"/>
      <c r="I339" s="46"/>
      <c r="J339" s="46"/>
      <c r="K339" s="8"/>
    </row>
    <row r="340" spans="1:11" ht="15.75">
      <c r="A340" s="10"/>
      <c r="B340" s="126" t="s">
        <v>176</v>
      </c>
      <c r="C340" s="2">
        <v>930</v>
      </c>
      <c r="D340" s="172"/>
      <c r="E340" s="46"/>
      <c r="F340" s="46"/>
      <c r="G340" s="46"/>
      <c r="H340" s="46"/>
      <c r="I340" s="46"/>
      <c r="J340" s="46"/>
      <c r="K340" s="8"/>
    </row>
    <row r="341" spans="1:11" ht="15.75">
      <c r="A341" s="10"/>
      <c r="B341" s="126" t="s">
        <v>198</v>
      </c>
      <c r="C341" s="2">
        <v>950</v>
      </c>
      <c r="D341" s="172"/>
      <c r="E341" s="46"/>
      <c r="F341" s="46"/>
      <c r="G341" s="46"/>
      <c r="H341" s="46"/>
      <c r="I341" s="46"/>
      <c r="J341" s="46"/>
      <c r="K341" s="8"/>
    </row>
    <row r="342" spans="1:5" ht="15.75">
      <c r="A342" s="10"/>
      <c r="B342" s="125" t="s">
        <v>292</v>
      </c>
      <c r="C342" s="32">
        <v>960</v>
      </c>
      <c r="D342" s="173"/>
      <c r="E342" s="142"/>
    </row>
    <row r="343" spans="1:11" ht="15.75">
      <c r="A343" s="10"/>
      <c r="B343" s="126" t="s">
        <v>178</v>
      </c>
      <c r="C343" s="2">
        <v>970</v>
      </c>
      <c r="D343" s="173"/>
      <c r="E343" s="46"/>
      <c r="F343" s="46"/>
      <c r="G343" s="46"/>
      <c r="H343" s="46"/>
      <c r="I343" s="46"/>
      <c r="J343" s="46"/>
      <c r="K343" s="8"/>
    </row>
    <row r="344" spans="1:11" ht="15.75">
      <c r="A344" s="10"/>
      <c r="B344" s="126" t="s">
        <v>179</v>
      </c>
      <c r="C344" s="2">
        <v>990</v>
      </c>
      <c r="D344" s="173"/>
      <c r="E344" s="46"/>
      <c r="F344" s="46"/>
      <c r="G344" s="46"/>
      <c r="H344" s="46"/>
      <c r="I344" s="46"/>
      <c r="J344" s="46"/>
      <c r="K344" s="8"/>
    </row>
    <row r="345" spans="1:11" ht="16.5" thickBot="1">
      <c r="A345" s="10"/>
      <c r="B345" s="128" t="s">
        <v>180</v>
      </c>
      <c r="C345" s="102">
        <v>9700</v>
      </c>
      <c r="D345" s="163">
        <f>SUM(D338:D344)</f>
        <v>0</v>
      </c>
      <c r="E345" s="8"/>
      <c r="F345" s="8"/>
      <c r="G345" s="8"/>
      <c r="H345" s="8"/>
      <c r="I345" s="8"/>
      <c r="J345" s="8"/>
      <c r="K345" s="8"/>
    </row>
    <row r="346" spans="1:11" ht="16.5" thickBot="1">
      <c r="A346" s="10"/>
      <c r="B346" s="267" t="s">
        <v>31</v>
      </c>
      <c r="C346" s="60"/>
      <c r="D346" s="190">
        <f>(D345)</f>
        <v>0</v>
      </c>
      <c r="E346" s="46"/>
      <c r="F346" s="8"/>
      <c r="G346" s="46"/>
      <c r="H346" s="46"/>
      <c r="I346" s="46"/>
      <c r="J346" s="46"/>
      <c r="K346" s="8"/>
    </row>
    <row r="347" spans="1:11" ht="15.75">
      <c r="A347" s="10"/>
      <c r="B347" s="265"/>
      <c r="C347" s="146"/>
      <c r="D347" s="164"/>
      <c r="E347" s="46"/>
      <c r="F347" s="8"/>
      <c r="G347" s="46"/>
      <c r="H347" s="46"/>
      <c r="I347" s="46"/>
      <c r="J347" s="46"/>
      <c r="K347" s="8"/>
    </row>
    <row r="348" spans="1:11" ht="15.75">
      <c r="A348" s="10"/>
      <c r="B348" s="27" t="str">
        <f>IF(H$2="","Nonspendable Fund Balance",CONCATENATE("Nonspendable Fund Balance, ",LOOKUP(H$2,T$2:T$8,V$2:V$8)))</f>
        <v>Nonspendable Fund Balance, June 30, 2016</v>
      </c>
      <c r="C348" s="34">
        <v>2710</v>
      </c>
      <c r="D348" s="259"/>
      <c r="E348" s="46"/>
      <c r="F348" s="8"/>
      <c r="G348" s="46"/>
      <c r="H348" s="46"/>
      <c r="I348" s="46"/>
      <c r="J348" s="46"/>
      <c r="K348" s="8"/>
    </row>
    <row r="349" spans="1:11" ht="15.75">
      <c r="A349" s="10"/>
      <c r="B349" s="1" t="str">
        <f>IF(H$2="","Restricted Fund Balance",CONCATENATE("Restricted Fund Balance, ",LOOKUP(H$2,T$2:T$8,V$2:V$8)))</f>
        <v>Restricted Fund Balance, June 30, 2016</v>
      </c>
      <c r="C349" s="2">
        <v>2720</v>
      </c>
      <c r="D349" s="259"/>
      <c r="E349" s="46"/>
      <c r="F349" s="8"/>
      <c r="G349" s="46"/>
      <c r="H349" s="46"/>
      <c r="I349" s="46"/>
      <c r="J349" s="46"/>
      <c r="K349" s="8"/>
    </row>
    <row r="350" spans="1:11" ht="15.75">
      <c r="A350" s="10"/>
      <c r="B350" s="1" t="str">
        <f>IF(H$2="","Committed Fund Balance",CONCATENATE("Committed Fund Balance, ",LOOKUP(H$2,T$2:T$8,V$2:V$8)))</f>
        <v>Committed Fund Balance, June 30, 2016</v>
      </c>
      <c r="C350" s="2">
        <v>2730</v>
      </c>
      <c r="D350" s="173"/>
      <c r="E350" s="46"/>
      <c r="F350" s="8"/>
      <c r="G350" s="46"/>
      <c r="H350" s="46"/>
      <c r="I350" s="46"/>
      <c r="J350" s="46"/>
      <c r="K350" s="8"/>
    </row>
    <row r="351" spans="1:11" ht="15.75">
      <c r="A351" s="10"/>
      <c r="B351" s="1" t="str">
        <f>IF(H$2="","Assigned Fund Balance",CONCATENATE("Assigned Fund Balance, ",LOOKUP(H$2,T$2:T$8,V$2:V$8)))</f>
        <v>Assigned Fund Balance, June 30, 2016</v>
      </c>
      <c r="C351" s="2">
        <v>2740</v>
      </c>
      <c r="D351" s="173"/>
      <c r="E351" s="46"/>
      <c r="F351" s="8"/>
      <c r="G351" s="46"/>
      <c r="H351" s="46"/>
      <c r="I351" s="46"/>
      <c r="J351" s="46"/>
      <c r="K351" s="8"/>
    </row>
    <row r="352" spans="1:11" ht="15.75">
      <c r="A352" s="10"/>
      <c r="B352" s="1" t="str">
        <f>IF(H$2="","Unassigned Fund Balance",CONCATENATE("Unassigned Fund Balance, ",LOOKUP(H$2,T$2:T$8,V$2:V$8)))</f>
        <v>Unassigned Fund Balance, June 30, 2016</v>
      </c>
      <c r="C352" s="2">
        <v>2750</v>
      </c>
      <c r="D352" s="173"/>
      <c r="E352" s="46"/>
      <c r="F352" s="8"/>
      <c r="G352" s="46"/>
      <c r="H352" s="46"/>
      <c r="I352" s="46"/>
      <c r="J352" s="46"/>
      <c r="K352" s="8"/>
    </row>
    <row r="353" spans="1:11" ht="16.5" thickBot="1">
      <c r="A353" s="10"/>
      <c r="B353" s="267" t="s">
        <v>268</v>
      </c>
      <c r="C353" s="23">
        <v>2700</v>
      </c>
      <c r="D353" s="163">
        <f>SUM(D348:D352)</f>
        <v>0</v>
      </c>
      <c r="E353" s="46"/>
      <c r="F353" s="8"/>
      <c r="G353" s="46"/>
      <c r="H353" s="46"/>
      <c r="I353" s="46"/>
      <c r="J353" s="46"/>
      <c r="K353" s="8"/>
    </row>
    <row r="354" spans="1:11" ht="15.75">
      <c r="A354" s="10"/>
      <c r="B354" s="233" t="s">
        <v>363</v>
      </c>
      <c r="C354" s="63"/>
      <c r="D354" s="44"/>
      <c r="E354" s="46"/>
      <c r="F354" s="8"/>
      <c r="G354" s="46"/>
      <c r="H354" s="46"/>
      <c r="I354" s="46"/>
      <c r="J354" s="46"/>
      <c r="K354" s="8"/>
    </row>
    <row r="355" spans="1:11" ht="16.5" thickBot="1">
      <c r="A355" s="10"/>
      <c r="B355" s="237" t="s">
        <v>195</v>
      </c>
      <c r="C355" s="68"/>
      <c r="D355" s="168">
        <f>D335+D346+D353</f>
        <v>5627653.0600000005</v>
      </c>
      <c r="E355" s="46"/>
      <c r="F355" s="8"/>
      <c r="G355" s="46"/>
      <c r="H355" s="46"/>
      <c r="I355" s="46"/>
      <c r="J355" s="46"/>
      <c r="K355" s="8"/>
    </row>
    <row r="356" ht="16.5" thickTop="1">
      <c r="A356" s="10"/>
    </row>
    <row r="357" spans="1:6" ht="15.75">
      <c r="A357" s="10"/>
      <c r="B357" s="9" t="s">
        <v>32</v>
      </c>
      <c r="F357" s="74"/>
    </row>
    <row r="358" spans="1:6" ht="15.75">
      <c r="A358" s="10"/>
      <c r="F358" s="74"/>
    </row>
    <row r="359" spans="1:4" ht="15.75">
      <c r="A359" s="10" t="s">
        <v>284</v>
      </c>
      <c r="B359" s="11" t="str">
        <f>$B$1</f>
        <v>DISTRICT SCHOOL BOARD OF OKEECHOBEE COUNTY</v>
      </c>
      <c r="C359" s="8"/>
      <c r="D359" s="149"/>
    </row>
    <row r="360" spans="1:4" ht="15.75">
      <c r="A360" s="10"/>
      <c r="B360" s="12" t="s">
        <v>8</v>
      </c>
      <c r="C360" s="8"/>
      <c r="D360" s="149"/>
    </row>
    <row r="361" spans="1:4" ht="15.75">
      <c r="A361" s="10"/>
      <c r="B361" s="12" t="str">
        <f>$B$26</f>
        <v>For Fiscal Year Ending June 30, 2016</v>
      </c>
      <c r="C361" s="8"/>
      <c r="D361" s="149"/>
    </row>
    <row r="362" spans="1:4" ht="15.75">
      <c r="A362" s="10"/>
      <c r="B362" s="8"/>
      <c r="C362" s="8"/>
      <c r="D362" s="149"/>
    </row>
    <row r="363" spans="1:4" ht="15.75">
      <c r="A363" s="10"/>
      <c r="B363" s="12" t="s">
        <v>256</v>
      </c>
      <c r="C363" s="8"/>
      <c r="D363" s="149"/>
    </row>
    <row r="364" spans="1:11" ht="15.75">
      <c r="A364" s="10"/>
      <c r="B364" s="11" t="s">
        <v>257</v>
      </c>
      <c r="C364" s="8"/>
      <c r="D364" s="100" t="s">
        <v>285</v>
      </c>
      <c r="E364" s="140"/>
      <c r="K364" s="100"/>
    </row>
    <row r="365" spans="1:4" ht="15.75">
      <c r="A365" s="10"/>
      <c r="B365" s="216"/>
      <c r="C365" s="93" t="s">
        <v>9</v>
      </c>
      <c r="D365" s="98"/>
    </row>
    <row r="366" spans="1:4" ht="15.75">
      <c r="A366" s="10"/>
      <c r="B366" s="217" t="s">
        <v>10</v>
      </c>
      <c r="C366" s="2" t="s">
        <v>11</v>
      </c>
      <c r="D366" s="169"/>
    </row>
    <row r="367" spans="1:4" ht="15.75">
      <c r="A367" s="10"/>
      <c r="B367" s="131" t="s">
        <v>34</v>
      </c>
      <c r="C367" s="33"/>
      <c r="D367" s="171"/>
    </row>
    <row r="368" spans="1:4" ht="15.75">
      <c r="A368" s="10"/>
      <c r="B368" s="126" t="s">
        <v>124</v>
      </c>
      <c r="C368" s="34">
        <v>3199</v>
      </c>
      <c r="D368" s="259"/>
    </row>
    <row r="369" spans="1:4" ht="16.5" thickBot="1">
      <c r="A369" s="10"/>
      <c r="B369" s="126" t="s">
        <v>125</v>
      </c>
      <c r="C369" s="56">
        <v>3100</v>
      </c>
      <c r="D369" s="156">
        <f>SUM(D368:D368)</f>
        <v>0</v>
      </c>
    </row>
    <row r="370" spans="1:4" ht="15.75">
      <c r="A370" s="10"/>
      <c r="B370" s="131" t="s">
        <v>116</v>
      </c>
      <c r="C370" s="33"/>
      <c r="D370" s="171"/>
    </row>
    <row r="371" spans="1:4" ht="15.75">
      <c r="A371" s="10"/>
      <c r="B371" s="126" t="s">
        <v>252</v>
      </c>
      <c r="C371" s="34">
        <v>3230</v>
      </c>
      <c r="D371" s="259"/>
    </row>
    <row r="372" spans="1:4" ht="15.75">
      <c r="A372" s="10"/>
      <c r="B372" s="126" t="s">
        <v>197</v>
      </c>
      <c r="C372" s="2">
        <v>3240</v>
      </c>
      <c r="D372" s="172"/>
    </row>
    <row r="373" spans="1:4" ht="15.75">
      <c r="A373" s="10"/>
      <c r="B373" s="126" t="s">
        <v>183</v>
      </c>
      <c r="C373" s="2">
        <v>3299</v>
      </c>
      <c r="D373" s="172"/>
    </row>
    <row r="374" spans="1:4" ht="16.5" thickBot="1">
      <c r="A374" s="10"/>
      <c r="B374" s="126" t="s">
        <v>129</v>
      </c>
      <c r="C374" s="56">
        <v>3200</v>
      </c>
      <c r="D374" s="156">
        <f>SUM(D371:D373)</f>
        <v>0</v>
      </c>
    </row>
    <row r="375" spans="1:4" ht="15.75">
      <c r="A375" s="10"/>
      <c r="B375" s="132" t="s">
        <v>13</v>
      </c>
      <c r="C375" s="55"/>
      <c r="D375" s="105"/>
    </row>
    <row r="376" spans="1:4" ht="15.75">
      <c r="A376" s="10"/>
      <c r="B376" s="126" t="s">
        <v>475</v>
      </c>
      <c r="C376" s="2">
        <v>3380</v>
      </c>
      <c r="D376" s="172"/>
    </row>
    <row r="377" spans="1:4" ht="15.75">
      <c r="A377" s="10"/>
      <c r="B377" s="126" t="s">
        <v>472</v>
      </c>
      <c r="C377" s="2">
        <v>3399</v>
      </c>
      <c r="D377" s="173"/>
    </row>
    <row r="378" spans="1:4" ht="16.5" thickBot="1">
      <c r="A378" s="10"/>
      <c r="B378" s="126" t="s">
        <v>142</v>
      </c>
      <c r="C378" s="56">
        <v>3300</v>
      </c>
      <c r="D378" s="156">
        <f>SUM(D376:D377)</f>
        <v>0</v>
      </c>
    </row>
    <row r="379" spans="1:4" ht="15.75">
      <c r="A379" s="10"/>
      <c r="B379" s="130" t="s">
        <v>14</v>
      </c>
      <c r="C379" s="33"/>
      <c r="D379" s="105"/>
    </row>
    <row r="380" spans="1:4" ht="15.75">
      <c r="A380" s="10"/>
      <c r="B380" s="125" t="s">
        <v>307</v>
      </c>
      <c r="C380" s="34">
        <v>3430</v>
      </c>
      <c r="D380" s="172"/>
    </row>
    <row r="381" spans="1:4" ht="15.75">
      <c r="A381" s="10"/>
      <c r="B381" s="125" t="s">
        <v>362</v>
      </c>
      <c r="C381" s="34">
        <v>3440</v>
      </c>
      <c r="D381" s="172"/>
    </row>
    <row r="382" spans="1:4" ht="15.75">
      <c r="A382" s="10"/>
      <c r="B382" s="125" t="s">
        <v>187</v>
      </c>
      <c r="C382" s="34">
        <v>3495</v>
      </c>
      <c r="D382" s="172"/>
    </row>
    <row r="383" spans="1:4" ht="16.5" thickBot="1">
      <c r="A383" s="10"/>
      <c r="B383" s="125" t="s">
        <v>155</v>
      </c>
      <c r="C383" s="215">
        <v>3400</v>
      </c>
      <c r="D383" s="156">
        <f>SUM(D380:D382)</f>
        <v>0</v>
      </c>
    </row>
    <row r="384" spans="1:4" ht="16.5" thickBot="1">
      <c r="A384" s="10"/>
      <c r="B384" s="223" t="s">
        <v>15</v>
      </c>
      <c r="C384" s="70"/>
      <c r="D384" s="156">
        <f>D369+D374+D383+D378</f>
        <v>0</v>
      </c>
    </row>
    <row r="385" spans="1:4" ht="15.75">
      <c r="A385" s="10"/>
      <c r="B385" s="234" t="s">
        <v>16</v>
      </c>
      <c r="C385" s="71"/>
      <c r="D385" s="105"/>
    </row>
    <row r="386" spans="1:4" ht="15.75">
      <c r="A386" s="10"/>
      <c r="B386" s="1" t="s">
        <v>118</v>
      </c>
      <c r="C386" s="2">
        <v>3730</v>
      </c>
      <c r="D386" s="172"/>
    </row>
    <row r="387" spans="1:4" ht="15.75">
      <c r="A387" s="10"/>
      <c r="B387" s="1" t="s">
        <v>68</v>
      </c>
      <c r="C387" s="2">
        <v>3740</v>
      </c>
      <c r="D387" s="172"/>
    </row>
    <row r="388" spans="1:4" ht="15.75">
      <c r="A388" s="10"/>
      <c r="B388" s="131" t="s">
        <v>17</v>
      </c>
      <c r="C388" s="93"/>
      <c r="D388" s="188"/>
    </row>
    <row r="389" spans="1:4" ht="15.75">
      <c r="A389" s="10"/>
      <c r="B389" s="126" t="s">
        <v>188</v>
      </c>
      <c r="C389" s="2">
        <v>3610</v>
      </c>
      <c r="D389" s="172"/>
    </row>
    <row r="390" spans="1:4" ht="15.75">
      <c r="A390" s="10"/>
      <c r="B390" s="126" t="s">
        <v>156</v>
      </c>
      <c r="C390" s="2">
        <v>3620</v>
      </c>
      <c r="D390" s="172"/>
    </row>
    <row r="391" spans="1:4" ht="15.75">
      <c r="A391" s="10"/>
      <c r="B391" s="126" t="s">
        <v>157</v>
      </c>
      <c r="C391" s="2">
        <v>3630</v>
      </c>
      <c r="D391" s="172"/>
    </row>
    <row r="392" spans="1:4" ht="15.75">
      <c r="A392" s="10"/>
      <c r="B392" s="126" t="s">
        <v>198</v>
      </c>
      <c r="C392" s="2">
        <v>3650</v>
      </c>
      <c r="D392" s="172"/>
    </row>
    <row r="393" spans="1:13" ht="15.75">
      <c r="A393" s="10"/>
      <c r="B393" s="127" t="s">
        <v>296</v>
      </c>
      <c r="C393" s="23">
        <v>3660</v>
      </c>
      <c r="D393" s="173"/>
      <c r="E393" s="144"/>
      <c r="F393" s="49"/>
      <c r="G393" s="49"/>
      <c r="H393" s="49"/>
      <c r="I393" s="49"/>
      <c r="J393" s="49"/>
      <c r="K393" s="49"/>
      <c r="L393" s="49"/>
      <c r="M393" s="49"/>
    </row>
    <row r="394" spans="1:4" ht="15.75">
      <c r="A394" s="10"/>
      <c r="B394" s="126" t="s">
        <v>159</v>
      </c>
      <c r="C394" s="2">
        <v>3670</v>
      </c>
      <c r="D394" s="173"/>
    </row>
    <row r="395" spans="1:4" ht="15.75">
      <c r="A395" s="10"/>
      <c r="B395" s="126" t="s">
        <v>160</v>
      </c>
      <c r="C395" s="2">
        <v>3690</v>
      </c>
      <c r="D395" s="173"/>
    </row>
    <row r="396" spans="1:4" ht="16.5" thickBot="1">
      <c r="A396" s="10"/>
      <c r="B396" s="126" t="s">
        <v>161</v>
      </c>
      <c r="C396" s="56">
        <v>3600</v>
      </c>
      <c r="D396" s="156">
        <f>SUM(D389:D395)</f>
        <v>0</v>
      </c>
    </row>
    <row r="397" spans="1:4" ht="16.5" thickBot="1">
      <c r="A397" s="10"/>
      <c r="B397" s="234" t="s">
        <v>18</v>
      </c>
      <c r="C397" s="102"/>
      <c r="D397" s="190">
        <f>SUM(D386:D387)+D396</f>
        <v>0</v>
      </c>
    </row>
    <row r="398" spans="1:4" ht="15.75">
      <c r="A398" s="10"/>
      <c r="B398" s="265"/>
      <c r="C398" s="138"/>
      <c r="D398" s="105"/>
    </row>
    <row r="399" spans="1:5" ht="16.5" thickBot="1">
      <c r="A399" s="10"/>
      <c r="B399" s="1" t="str">
        <f>IF(H2="","Fund Balance",CONCATENATE("Fund Balance, ",LOOKUP(H2,T2:T8,U2:U8)))</f>
        <v>Fund Balance, July 1, 2015</v>
      </c>
      <c r="C399" s="34">
        <v>2800</v>
      </c>
      <c r="D399" s="271"/>
      <c r="E399" s="142"/>
    </row>
    <row r="400" spans="1:4" ht="15.75">
      <c r="A400" s="10"/>
      <c r="B400" s="234" t="s">
        <v>35</v>
      </c>
      <c r="C400" s="55"/>
      <c r="D400" s="105"/>
    </row>
    <row r="401" spans="1:4" ht="16.5" thickBot="1">
      <c r="A401" s="10"/>
      <c r="B401" s="223" t="s">
        <v>366</v>
      </c>
      <c r="C401" s="5"/>
      <c r="D401" s="106">
        <f>(D384+D397+D399)</f>
        <v>0</v>
      </c>
    </row>
    <row r="402" ht="16.5" thickTop="1">
      <c r="A402" s="10"/>
    </row>
    <row r="403" spans="1:6" ht="15.75">
      <c r="A403" s="10"/>
      <c r="B403" s="9" t="s">
        <v>32</v>
      </c>
      <c r="F403" s="74"/>
    </row>
    <row r="404" spans="1:6" ht="15.75">
      <c r="A404" s="10"/>
      <c r="F404" s="74"/>
    </row>
    <row r="405" spans="1:4" ht="15.75">
      <c r="A405" s="10" t="s">
        <v>286</v>
      </c>
      <c r="B405" s="11" t="str">
        <f>$B$1</f>
        <v>DISTRICT SCHOOL BOARD OF OKEECHOBEE COUNTY</v>
      </c>
      <c r="C405" s="8"/>
      <c r="D405" s="149"/>
    </row>
    <row r="406" spans="1:4" ht="15.75">
      <c r="A406" s="10"/>
      <c r="B406" s="12" t="s">
        <v>8</v>
      </c>
      <c r="C406" s="8"/>
      <c r="D406" s="149"/>
    </row>
    <row r="407" spans="1:4" ht="15.75">
      <c r="A407" s="10"/>
      <c r="B407" s="12" t="str">
        <f>$B$26</f>
        <v>For Fiscal Year Ending June 30, 2016</v>
      </c>
      <c r="C407" s="8"/>
      <c r="D407" s="149"/>
    </row>
    <row r="408" spans="1:4" ht="15.75">
      <c r="A408" s="10"/>
      <c r="B408" s="8"/>
      <c r="C408" s="8"/>
      <c r="D408" s="149"/>
    </row>
    <row r="409" spans="1:11" ht="15.75">
      <c r="A409" s="10"/>
      <c r="B409" s="11" t="s">
        <v>311</v>
      </c>
      <c r="C409" s="8"/>
      <c r="K409" s="100" t="s">
        <v>287</v>
      </c>
    </row>
    <row r="410" spans="1:11" ht="15.75">
      <c r="A410" s="10"/>
      <c r="B410" s="51"/>
      <c r="C410" s="93" t="s">
        <v>9</v>
      </c>
      <c r="D410" s="52" t="s">
        <v>21</v>
      </c>
      <c r="E410" s="93" t="s">
        <v>22</v>
      </c>
      <c r="F410" s="93" t="s">
        <v>23</v>
      </c>
      <c r="G410" s="93" t="s">
        <v>24</v>
      </c>
      <c r="H410" s="93" t="s">
        <v>25</v>
      </c>
      <c r="I410" s="93" t="s">
        <v>482</v>
      </c>
      <c r="J410" s="93" t="s">
        <v>26</v>
      </c>
      <c r="K410" s="93" t="s">
        <v>333</v>
      </c>
    </row>
    <row r="411" spans="1:11" ht="15.75">
      <c r="A411" s="10"/>
      <c r="B411" s="217" t="s">
        <v>27</v>
      </c>
      <c r="C411" s="2" t="s">
        <v>11</v>
      </c>
      <c r="D411" s="2"/>
      <c r="E411" s="2">
        <v>100</v>
      </c>
      <c r="F411" s="2">
        <v>200</v>
      </c>
      <c r="G411" s="2">
        <v>300</v>
      </c>
      <c r="H411" s="2">
        <v>400</v>
      </c>
      <c r="I411" s="2">
        <v>500</v>
      </c>
      <c r="J411" s="2">
        <v>600</v>
      </c>
      <c r="K411" s="2">
        <v>700</v>
      </c>
    </row>
    <row r="412" spans="1:11" ht="15.75">
      <c r="A412" s="10"/>
      <c r="B412" s="1" t="s">
        <v>162</v>
      </c>
      <c r="C412" s="2">
        <v>5000</v>
      </c>
      <c r="D412" s="162">
        <f>SUM(E412:K412)</f>
        <v>0</v>
      </c>
      <c r="E412" s="263"/>
      <c r="F412" s="263"/>
      <c r="G412" s="263"/>
      <c r="H412" s="263"/>
      <c r="I412" s="263"/>
      <c r="J412" s="263"/>
      <c r="K412" s="263"/>
    </row>
    <row r="413" spans="1:11" ht="15.75">
      <c r="A413" s="10"/>
      <c r="B413" s="1" t="s">
        <v>470</v>
      </c>
      <c r="C413" s="2">
        <v>6100</v>
      </c>
      <c r="D413" s="162">
        <f aca="true" t="shared" si="8" ref="D413:D429">SUM(E413:K413)</f>
        <v>0</v>
      </c>
      <c r="E413" s="263"/>
      <c r="F413" s="263"/>
      <c r="G413" s="263"/>
      <c r="H413" s="263"/>
      <c r="I413" s="263"/>
      <c r="J413" s="263"/>
      <c r="K413" s="263"/>
    </row>
    <row r="414" spans="1:12" ht="15.75">
      <c r="A414" s="10"/>
      <c r="B414" s="1" t="s">
        <v>163</v>
      </c>
      <c r="C414" s="2">
        <v>6200</v>
      </c>
      <c r="D414" s="162">
        <f t="shared" si="8"/>
        <v>0</v>
      </c>
      <c r="E414" s="263"/>
      <c r="F414" s="263"/>
      <c r="G414" s="263"/>
      <c r="H414" s="263"/>
      <c r="I414" s="263"/>
      <c r="J414" s="263"/>
      <c r="K414" s="263"/>
      <c r="L414" s="50"/>
    </row>
    <row r="415" spans="1:12" ht="15.75">
      <c r="A415" s="10"/>
      <c r="B415" s="1" t="s">
        <v>164</v>
      </c>
      <c r="C415" s="2">
        <v>6300</v>
      </c>
      <c r="D415" s="162">
        <f t="shared" si="8"/>
        <v>0</v>
      </c>
      <c r="E415" s="263"/>
      <c r="F415" s="263"/>
      <c r="G415" s="263"/>
      <c r="H415" s="263"/>
      <c r="I415" s="263"/>
      <c r="J415" s="263"/>
      <c r="K415" s="263"/>
      <c r="L415" s="50"/>
    </row>
    <row r="416" spans="1:12" ht="15.75">
      <c r="A416" s="10"/>
      <c r="B416" s="1" t="s">
        <v>165</v>
      </c>
      <c r="C416" s="2">
        <v>6400</v>
      </c>
      <c r="D416" s="162">
        <f t="shared" si="8"/>
        <v>0</v>
      </c>
      <c r="E416" s="263"/>
      <c r="F416" s="263"/>
      <c r="G416" s="263"/>
      <c r="H416" s="263"/>
      <c r="I416" s="263"/>
      <c r="J416" s="263"/>
      <c r="K416" s="263"/>
      <c r="L416" s="50"/>
    </row>
    <row r="417" spans="1:12" ht="15.75">
      <c r="A417" s="10"/>
      <c r="B417" s="1" t="s">
        <v>473</v>
      </c>
      <c r="C417" s="2">
        <v>6500</v>
      </c>
      <c r="D417" s="162">
        <f t="shared" si="8"/>
        <v>0</v>
      </c>
      <c r="E417" s="263"/>
      <c r="F417" s="263"/>
      <c r="G417" s="263"/>
      <c r="H417" s="263"/>
      <c r="I417" s="263"/>
      <c r="J417" s="263"/>
      <c r="K417" s="263"/>
      <c r="L417" s="50"/>
    </row>
    <row r="418" spans="1:12" ht="15.75">
      <c r="A418" s="10"/>
      <c r="B418" s="1" t="s">
        <v>290</v>
      </c>
      <c r="C418" s="2">
        <v>7100</v>
      </c>
      <c r="D418" s="162">
        <f t="shared" si="8"/>
        <v>0</v>
      </c>
      <c r="E418" s="263"/>
      <c r="F418" s="263"/>
      <c r="G418" s="263"/>
      <c r="H418" s="263"/>
      <c r="I418" s="263"/>
      <c r="J418" s="263"/>
      <c r="K418" s="263"/>
      <c r="L418" s="50"/>
    </row>
    <row r="419" spans="1:12" ht="15.75">
      <c r="A419" s="10"/>
      <c r="B419" s="1" t="s">
        <v>166</v>
      </c>
      <c r="C419" s="2">
        <v>7200</v>
      </c>
      <c r="D419" s="162">
        <f t="shared" si="8"/>
        <v>0</v>
      </c>
      <c r="E419" s="263"/>
      <c r="F419" s="263"/>
      <c r="G419" s="263"/>
      <c r="H419" s="263"/>
      <c r="I419" s="263"/>
      <c r="J419" s="263"/>
      <c r="K419" s="263"/>
      <c r="L419" s="50"/>
    </row>
    <row r="420" spans="1:12" ht="15.75">
      <c r="A420" s="10"/>
      <c r="B420" s="1" t="s">
        <v>167</v>
      </c>
      <c r="C420" s="2">
        <v>7300</v>
      </c>
      <c r="D420" s="162">
        <f t="shared" si="8"/>
        <v>0</v>
      </c>
      <c r="E420" s="263"/>
      <c r="F420" s="263"/>
      <c r="G420" s="263"/>
      <c r="H420" s="263"/>
      <c r="I420" s="263"/>
      <c r="J420" s="263"/>
      <c r="K420" s="263"/>
      <c r="L420" s="50"/>
    </row>
    <row r="421" spans="1:12" ht="15.75">
      <c r="A421" s="10"/>
      <c r="B421" s="1" t="s">
        <v>168</v>
      </c>
      <c r="C421" s="2">
        <v>7400</v>
      </c>
      <c r="D421" s="162">
        <f t="shared" si="8"/>
        <v>0</v>
      </c>
      <c r="E421" s="263"/>
      <c r="F421" s="263"/>
      <c r="G421" s="263"/>
      <c r="H421" s="263"/>
      <c r="I421" s="263"/>
      <c r="J421" s="263"/>
      <c r="K421" s="263"/>
      <c r="L421" s="50"/>
    </row>
    <row r="422" spans="1:12" ht="15.75">
      <c r="A422" s="10"/>
      <c r="B422" s="1" t="s">
        <v>169</v>
      </c>
      <c r="C422" s="2">
        <v>7500</v>
      </c>
      <c r="D422" s="162">
        <f t="shared" si="8"/>
        <v>0</v>
      </c>
      <c r="E422" s="263"/>
      <c r="F422" s="263"/>
      <c r="G422" s="263"/>
      <c r="H422" s="263"/>
      <c r="I422" s="263"/>
      <c r="J422" s="263"/>
      <c r="K422" s="263"/>
      <c r="L422" s="50"/>
    </row>
    <row r="423" spans="1:12" ht="15.75">
      <c r="A423" s="10"/>
      <c r="B423" s="1" t="s">
        <v>199</v>
      </c>
      <c r="C423" s="2">
        <v>7600</v>
      </c>
      <c r="D423" s="162">
        <f t="shared" si="8"/>
        <v>0</v>
      </c>
      <c r="E423" s="263"/>
      <c r="F423" s="263"/>
      <c r="G423" s="263"/>
      <c r="H423" s="263"/>
      <c r="I423" s="263"/>
      <c r="J423" s="263"/>
      <c r="K423" s="263"/>
      <c r="L423" s="50"/>
    </row>
    <row r="424" spans="1:12" ht="15.75">
      <c r="A424" s="10"/>
      <c r="B424" s="1" t="s">
        <v>170</v>
      </c>
      <c r="C424" s="2">
        <v>7700</v>
      </c>
      <c r="D424" s="162">
        <f t="shared" si="8"/>
        <v>0</v>
      </c>
      <c r="E424" s="263"/>
      <c r="F424" s="263"/>
      <c r="G424" s="263"/>
      <c r="H424" s="263"/>
      <c r="I424" s="263"/>
      <c r="J424" s="263"/>
      <c r="K424" s="263"/>
      <c r="L424" s="50"/>
    </row>
    <row r="425" spans="1:12" ht="15.75">
      <c r="A425" s="10"/>
      <c r="B425" s="1" t="s">
        <v>310</v>
      </c>
      <c r="C425" s="2">
        <v>7800</v>
      </c>
      <c r="D425" s="162">
        <f t="shared" si="8"/>
        <v>0</v>
      </c>
      <c r="E425" s="263"/>
      <c r="F425" s="263"/>
      <c r="G425" s="263"/>
      <c r="H425" s="263"/>
      <c r="I425" s="263"/>
      <c r="J425" s="263"/>
      <c r="K425" s="263"/>
      <c r="L425" s="50"/>
    </row>
    <row r="426" spans="1:12" ht="15.75">
      <c r="A426" s="10"/>
      <c r="B426" s="1" t="s">
        <v>171</v>
      </c>
      <c r="C426" s="2">
        <v>7900</v>
      </c>
      <c r="D426" s="162">
        <f t="shared" si="8"/>
        <v>0</v>
      </c>
      <c r="E426" s="263"/>
      <c r="F426" s="263"/>
      <c r="G426" s="263"/>
      <c r="H426" s="263"/>
      <c r="I426" s="263"/>
      <c r="J426" s="263"/>
      <c r="K426" s="263"/>
      <c r="L426" s="50"/>
    </row>
    <row r="427" spans="1:12" ht="15.75">
      <c r="A427" s="10"/>
      <c r="B427" s="1" t="s">
        <v>172</v>
      </c>
      <c r="C427" s="2">
        <v>8100</v>
      </c>
      <c r="D427" s="162">
        <f t="shared" si="8"/>
        <v>0</v>
      </c>
      <c r="E427" s="263"/>
      <c r="F427" s="263"/>
      <c r="G427" s="263"/>
      <c r="H427" s="263"/>
      <c r="I427" s="263"/>
      <c r="J427" s="263"/>
      <c r="K427" s="263"/>
      <c r="L427" s="50"/>
    </row>
    <row r="428" spans="1:12" ht="15.75">
      <c r="A428" s="10"/>
      <c r="B428" s="1" t="s">
        <v>173</v>
      </c>
      <c r="C428" s="2">
        <v>8200</v>
      </c>
      <c r="D428" s="162">
        <f t="shared" si="8"/>
        <v>0</v>
      </c>
      <c r="E428" s="263"/>
      <c r="F428" s="263"/>
      <c r="G428" s="263"/>
      <c r="H428" s="263"/>
      <c r="I428" s="263"/>
      <c r="J428" s="263"/>
      <c r="K428" s="263"/>
      <c r="L428" s="50"/>
    </row>
    <row r="429" spans="1:12" ht="15.75">
      <c r="A429" s="10"/>
      <c r="B429" s="1" t="s">
        <v>174</v>
      </c>
      <c r="C429" s="2">
        <v>9100</v>
      </c>
      <c r="D429" s="162">
        <f t="shared" si="8"/>
        <v>0</v>
      </c>
      <c r="E429" s="263"/>
      <c r="F429" s="263"/>
      <c r="G429" s="263"/>
      <c r="H429" s="263"/>
      <c r="I429" s="263"/>
      <c r="J429" s="263"/>
      <c r="K429" s="263"/>
      <c r="L429" s="50"/>
    </row>
    <row r="430" spans="1:12" ht="16.5" thickBot="1">
      <c r="A430" s="10"/>
      <c r="B430" s="1" t="s">
        <v>210</v>
      </c>
      <c r="C430" s="2">
        <v>9300</v>
      </c>
      <c r="D430" s="163">
        <f>SUM(E430:K430)</f>
        <v>0</v>
      </c>
      <c r="E430" s="310"/>
      <c r="F430" s="310"/>
      <c r="G430" s="310"/>
      <c r="H430" s="310"/>
      <c r="I430" s="310"/>
      <c r="J430" s="264"/>
      <c r="K430" s="310"/>
      <c r="L430" s="50"/>
    </row>
    <row r="431" spans="1:12" ht="16.5" thickBot="1">
      <c r="A431" s="10"/>
      <c r="B431" s="223" t="s">
        <v>28</v>
      </c>
      <c r="C431" s="5"/>
      <c r="D431" s="187">
        <f>SUM(E431:K431)</f>
        <v>0</v>
      </c>
      <c r="E431" s="36">
        <f aca="true" t="shared" si="9" ref="E431:K431">SUM(E412:E430)</f>
        <v>0</v>
      </c>
      <c r="F431" s="36">
        <f t="shared" si="9"/>
        <v>0</v>
      </c>
      <c r="G431" s="36">
        <f t="shared" si="9"/>
        <v>0</v>
      </c>
      <c r="H431" s="36">
        <f t="shared" si="9"/>
        <v>0</v>
      </c>
      <c r="I431" s="36">
        <f t="shared" si="9"/>
        <v>0</v>
      </c>
      <c r="J431" s="36">
        <f t="shared" si="9"/>
        <v>0</v>
      </c>
      <c r="K431" s="36">
        <f t="shared" si="9"/>
        <v>0</v>
      </c>
      <c r="L431" s="50"/>
    </row>
    <row r="432" spans="1:12" ht="15.75">
      <c r="A432" s="10"/>
      <c r="B432" s="270" t="s">
        <v>29</v>
      </c>
      <c r="C432" s="52"/>
      <c r="D432" s="170"/>
      <c r="E432" s="8"/>
      <c r="F432" s="8"/>
      <c r="G432" s="8"/>
      <c r="H432" s="8"/>
      <c r="I432" s="8"/>
      <c r="J432" s="8"/>
      <c r="K432" s="8"/>
      <c r="L432" s="50"/>
    </row>
    <row r="433" spans="1:11" ht="15.75">
      <c r="A433" s="10"/>
      <c r="B433" s="132" t="s">
        <v>46</v>
      </c>
      <c r="C433" s="55"/>
      <c r="D433" s="105"/>
      <c r="E433" s="46"/>
      <c r="F433" s="46"/>
      <c r="G433" s="46"/>
      <c r="H433" s="46"/>
      <c r="I433" s="46"/>
      <c r="J433" s="46"/>
      <c r="K433" s="8"/>
    </row>
    <row r="434" spans="1:11" ht="15.75">
      <c r="A434" s="10"/>
      <c r="B434" s="126" t="s">
        <v>193</v>
      </c>
      <c r="C434" s="2">
        <v>910</v>
      </c>
      <c r="D434" s="172"/>
      <c r="E434" s="46"/>
      <c r="F434" s="46"/>
      <c r="G434" s="46"/>
      <c r="H434" s="46"/>
      <c r="I434" s="46"/>
      <c r="J434" s="46"/>
      <c r="K434" s="8"/>
    </row>
    <row r="435" spans="1:11" ht="15.75">
      <c r="A435" s="10"/>
      <c r="B435" s="126" t="s">
        <v>175</v>
      </c>
      <c r="C435" s="2">
        <v>920</v>
      </c>
      <c r="D435" s="172"/>
      <c r="E435" s="46"/>
      <c r="F435" s="46"/>
      <c r="G435" s="46"/>
      <c r="H435" s="46"/>
      <c r="I435" s="46"/>
      <c r="J435" s="46"/>
      <c r="K435" s="8"/>
    </row>
    <row r="436" spans="1:11" ht="15.75">
      <c r="A436" s="10"/>
      <c r="B436" s="126" t="s">
        <v>176</v>
      </c>
      <c r="C436" s="2">
        <v>930</v>
      </c>
      <c r="D436" s="172"/>
      <c r="E436" s="46"/>
      <c r="F436" s="46"/>
      <c r="G436" s="46"/>
      <c r="H436" s="46"/>
      <c r="I436" s="46"/>
      <c r="J436" s="46"/>
      <c r="K436" s="8"/>
    </row>
    <row r="437" spans="1:11" ht="15.75">
      <c r="A437" s="10"/>
      <c r="B437" s="126" t="s">
        <v>198</v>
      </c>
      <c r="C437" s="2">
        <v>950</v>
      </c>
      <c r="D437" s="172"/>
      <c r="E437" s="46"/>
      <c r="F437" s="46"/>
      <c r="G437" s="46"/>
      <c r="H437" s="46"/>
      <c r="I437" s="46"/>
      <c r="J437" s="46"/>
      <c r="K437" s="8"/>
    </row>
    <row r="438" spans="1:5" ht="15.75">
      <c r="A438" s="10"/>
      <c r="B438" s="125" t="s">
        <v>292</v>
      </c>
      <c r="C438" s="32">
        <v>960</v>
      </c>
      <c r="D438" s="173"/>
      <c r="E438" s="142"/>
    </row>
    <row r="439" spans="1:11" ht="15.75">
      <c r="A439" s="10"/>
      <c r="B439" s="126" t="s">
        <v>178</v>
      </c>
      <c r="C439" s="2">
        <v>970</v>
      </c>
      <c r="D439" s="173"/>
      <c r="E439" s="46"/>
      <c r="F439" s="46"/>
      <c r="G439" s="46"/>
      <c r="H439" s="46"/>
      <c r="I439" s="46"/>
      <c r="J439" s="46"/>
      <c r="K439" s="8"/>
    </row>
    <row r="440" spans="1:11" ht="15.75">
      <c r="A440" s="10"/>
      <c r="B440" s="126" t="s">
        <v>179</v>
      </c>
      <c r="C440" s="2">
        <v>990</v>
      </c>
      <c r="D440" s="173"/>
      <c r="E440" s="46"/>
      <c r="F440" s="46"/>
      <c r="G440" s="46"/>
      <c r="H440" s="46"/>
      <c r="I440" s="46"/>
      <c r="J440" s="46"/>
      <c r="K440" s="8"/>
    </row>
    <row r="441" spans="1:11" ht="16.5" thickBot="1">
      <c r="A441" s="10"/>
      <c r="B441" s="127" t="s">
        <v>180</v>
      </c>
      <c r="C441" s="96">
        <v>9700</v>
      </c>
      <c r="D441" s="163">
        <f>SUM(D434:D440)</f>
        <v>0</v>
      </c>
      <c r="E441" s="8"/>
      <c r="F441" s="8"/>
      <c r="G441" s="8"/>
      <c r="H441" s="8"/>
      <c r="I441" s="8"/>
      <c r="J441" s="8"/>
      <c r="K441" s="8"/>
    </row>
    <row r="442" spans="1:11" ht="16.5" thickBot="1">
      <c r="A442" s="10"/>
      <c r="B442" s="223" t="s">
        <v>31</v>
      </c>
      <c r="C442" s="56"/>
      <c r="D442" s="190">
        <f>(D441)</f>
        <v>0</v>
      </c>
      <c r="E442" s="46"/>
      <c r="F442" s="8"/>
      <c r="G442" s="46"/>
      <c r="H442" s="46"/>
      <c r="I442" s="46"/>
      <c r="J442" s="46"/>
      <c r="K442" s="8"/>
    </row>
    <row r="443" spans="1:11" ht="15.75">
      <c r="A443" s="10"/>
      <c r="B443" s="265"/>
      <c r="C443" s="146"/>
      <c r="D443" s="164"/>
      <c r="E443" s="46"/>
      <c r="F443" s="8"/>
      <c r="G443" s="46"/>
      <c r="H443" s="46"/>
      <c r="I443" s="46"/>
      <c r="J443" s="46"/>
      <c r="K443" s="8"/>
    </row>
    <row r="444" spans="1:11" ht="15.75">
      <c r="A444" s="10"/>
      <c r="B444" s="27" t="str">
        <f>IF(H$2="","Nonspendable Fund Balance",CONCATENATE("Nonspendable Fund Balance, ",LOOKUP(H$2,T$2:T$8,V$2:V$8)))</f>
        <v>Nonspendable Fund Balance, June 30, 2016</v>
      </c>
      <c r="C444" s="34">
        <v>2710</v>
      </c>
      <c r="D444" s="259"/>
      <c r="E444" s="143"/>
      <c r="F444" s="8"/>
      <c r="G444" s="46"/>
      <c r="H444" s="46"/>
      <c r="I444" s="46"/>
      <c r="J444" s="46"/>
      <c r="K444" s="8"/>
    </row>
    <row r="445" spans="1:11" ht="15.75">
      <c r="A445" s="10"/>
      <c r="B445" s="1" t="str">
        <f>IF(H$2="","Restricted Fund Balance",CONCATENATE("Restricted Fund Balance, ",LOOKUP(H$2,T$2:T$8,V$2:V$8)))</f>
        <v>Restricted Fund Balance, June 30, 2016</v>
      </c>
      <c r="C445" s="2">
        <v>2720</v>
      </c>
      <c r="D445" s="259"/>
      <c r="E445" s="143"/>
      <c r="F445" s="8"/>
      <c r="G445" s="46"/>
      <c r="H445" s="46"/>
      <c r="I445" s="46"/>
      <c r="J445" s="46"/>
      <c r="K445" s="8"/>
    </row>
    <row r="446" spans="1:11" ht="15.75">
      <c r="A446" s="10"/>
      <c r="B446" s="1" t="str">
        <f>IF(H$2="","Committed Fund Balance",CONCATENATE("Committed Fund Balance, ",LOOKUP(H$2,T$2:T$8,V$2:V$8)))</f>
        <v>Committed Fund Balance, June 30, 2016</v>
      </c>
      <c r="C446" s="2">
        <v>2730</v>
      </c>
      <c r="D446" s="173"/>
      <c r="E446" s="143"/>
      <c r="F446" s="8"/>
      <c r="G446" s="46"/>
      <c r="H446" s="46"/>
      <c r="I446" s="46"/>
      <c r="J446" s="46"/>
      <c r="K446" s="8"/>
    </row>
    <row r="447" spans="1:11" ht="15.75">
      <c r="A447" s="10"/>
      <c r="B447" s="1" t="str">
        <f>IF(H$2="","Assigned Fund Balance",CONCATENATE("Assigned Fund Balance, ",LOOKUP(H$2,T$2:T$8,V$2:V$8)))</f>
        <v>Assigned Fund Balance, June 30, 2016</v>
      </c>
      <c r="C447" s="2">
        <v>2740</v>
      </c>
      <c r="D447" s="173"/>
      <c r="E447" s="143"/>
      <c r="F447" s="8"/>
      <c r="G447" s="46"/>
      <c r="H447" s="46"/>
      <c r="I447" s="46"/>
      <c r="J447" s="46"/>
      <c r="K447" s="8"/>
    </row>
    <row r="448" spans="1:11" ht="16.5" thickBot="1">
      <c r="A448" s="10"/>
      <c r="B448" s="1" t="str">
        <f>IF(H$2="","Unassigned Fund Balance",CONCATENATE("Unassigned Fund Balance, ",LOOKUP(H$2,T$2:T$8,V$2:V$8)))</f>
        <v>Unassigned Fund Balance, June 30, 2016</v>
      </c>
      <c r="C448" s="2">
        <v>2750</v>
      </c>
      <c r="D448" s="266"/>
      <c r="E448" s="143"/>
      <c r="F448" s="8"/>
      <c r="G448" s="46"/>
      <c r="H448" s="46"/>
      <c r="I448" s="46"/>
      <c r="J448" s="46"/>
      <c r="K448" s="8"/>
    </row>
    <row r="449" spans="1:11" ht="16.5" thickBot="1">
      <c r="A449" s="10"/>
      <c r="B449" s="267" t="s">
        <v>268</v>
      </c>
      <c r="C449" s="23">
        <v>2700</v>
      </c>
      <c r="D449" s="187">
        <f>SUM(D444:D448)</f>
        <v>0</v>
      </c>
      <c r="E449" s="46"/>
      <c r="F449" s="8"/>
      <c r="G449" s="46"/>
      <c r="H449" s="46"/>
      <c r="I449" s="46"/>
      <c r="J449" s="46"/>
      <c r="K449" s="8"/>
    </row>
    <row r="450" spans="1:11" ht="15.75">
      <c r="A450" s="10"/>
      <c r="B450" s="233" t="s">
        <v>363</v>
      </c>
      <c r="C450" s="63"/>
      <c r="D450" s="44"/>
      <c r="E450" s="46"/>
      <c r="F450" s="8"/>
      <c r="G450" s="46"/>
      <c r="H450" s="46"/>
      <c r="I450" s="46"/>
      <c r="J450" s="46"/>
      <c r="K450" s="8"/>
    </row>
    <row r="451" spans="1:11" ht="16.5" thickBot="1">
      <c r="A451" s="10"/>
      <c r="B451" s="237" t="s">
        <v>195</v>
      </c>
      <c r="C451" s="68"/>
      <c r="D451" s="168">
        <f>D431+D442+D449</f>
        <v>0</v>
      </c>
      <c r="E451" s="46"/>
      <c r="F451" s="8"/>
      <c r="G451" s="46"/>
      <c r="H451" s="46"/>
      <c r="I451" s="46"/>
      <c r="J451" s="46"/>
      <c r="K451" s="8"/>
    </row>
    <row r="452" ht="16.5" thickTop="1">
      <c r="A452" s="10"/>
    </row>
    <row r="453" spans="1:6" ht="15.75">
      <c r="A453" s="10"/>
      <c r="B453" s="9" t="s">
        <v>32</v>
      </c>
      <c r="F453" s="74"/>
    </row>
    <row r="454" spans="1:6" ht="15.75">
      <c r="A454" s="10"/>
      <c r="F454" s="74"/>
    </row>
    <row r="455" spans="1:4" ht="15.75">
      <c r="A455" s="10" t="s">
        <v>82</v>
      </c>
      <c r="B455" s="11" t="str">
        <f>$B$1</f>
        <v>DISTRICT SCHOOL BOARD OF OKEECHOBEE COUNTY</v>
      </c>
      <c r="C455" s="8"/>
      <c r="D455" s="149"/>
    </row>
    <row r="456" spans="1:4" ht="15.75">
      <c r="A456" s="10"/>
      <c r="B456" s="12" t="s">
        <v>8</v>
      </c>
      <c r="C456" s="8"/>
      <c r="D456" s="149"/>
    </row>
    <row r="457" spans="1:4" ht="15.75">
      <c r="A457" s="10"/>
      <c r="B457" s="12" t="str">
        <f>$B$26</f>
        <v>For Fiscal Year Ending June 30, 2016</v>
      </c>
      <c r="C457" s="8"/>
      <c r="D457" s="149"/>
    </row>
    <row r="458" spans="1:4" ht="15.75">
      <c r="A458" s="10"/>
      <c r="B458" s="8"/>
      <c r="C458" s="8"/>
      <c r="D458" s="149"/>
    </row>
    <row r="459" spans="1:4" ht="15.75">
      <c r="A459" s="10"/>
      <c r="B459" s="12" t="s">
        <v>256</v>
      </c>
      <c r="C459" s="8"/>
      <c r="D459" s="149"/>
    </row>
    <row r="460" spans="1:5" ht="15.75">
      <c r="A460" s="10"/>
      <c r="B460" s="11" t="s">
        <v>258</v>
      </c>
      <c r="C460" s="8"/>
      <c r="D460" s="100" t="s">
        <v>97</v>
      </c>
      <c r="E460" s="140"/>
    </row>
    <row r="461" spans="1:4" ht="15.75">
      <c r="A461" s="10"/>
      <c r="B461" s="216"/>
      <c r="C461" s="93" t="s">
        <v>9</v>
      </c>
      <c r="D461" s="98"/>
    </row>
    <row r="462" spans="1:4" ht="15.75">
      <c r="A462" s="10"/>
      <c r="B462" s="217" t="s">
        <v>10</v>
      </c>
      <c r="C462" s="2" t="s">
        <v>11</v>
      </c>
      <c r="D462" s="169"/>
    </row>
    <row r="463" spans="1:4" ht="15.75">
      <c r="A463" s="10"/>
      <c r="B463" s="131" t="s">
        <v>34</v>
      </c>
      <c r="C463" s="33"/>
      <c r="D463" s="171"/>
    </row>
    <row r="464" spans="1:4" ht="15.75">
      <c r="A464" s="10"/>
      <c r="B464" s="126" t="s">
        <v>124</v>
      </c>
      <c r="C464" s="34">
        <v>3199</v>
      </c>
      <c r="D464" s="259"/>
    </row>
    <row r="465" spans="1:4" ht="16.5" thickBot="1">
      <c r="A465" s="10"/>
      <c r="B465" s="126" t="s">
        <v>125</v>
      </c>
      <c r="C465" s="56">
        <v>3100</v>
      </c>
      <c r="D465" s="156">
        <f>SUM(D464:D464)</f>
        <v>0</v>
      </c>
    </row>
    <row r="466" spans="1:4" ht="15.75">
      <c r="A466" s="10"/>
      <c r="B466" s="132" t="s">
        <v>116</v>
      </c>
      <c r="C466" s="55"/>
      <c r="D466" s="171"/>
    </row>
    <row r="467" spans="1:4" ht="15.75">
      <c r="A467" s="10"/>
      <c r="B467" s="125" t="s">
        <v>259</v>
      </c>
      <c r="C467" s="34">
        <v>3269</v>
      </c>
      <c r="D467" s="172"/>
    </row>
    <row r="468" spans="1:4" ht="15.75">
      <c r="A468" s="10"/>
      <c r="B468" s="125" t="s">
        <v>183</v>
      </c>
      <c r="C468" s="34">
        <v>3299</v>
      </c>
      <c r="D468" s="172"/>
    </row>
    <row r="469" spans="1:4" ht="16.5" thickBot="1">
      <c r="A469" s="10"/>
      <c r="B469" s="214" t="s">
        <v>312</v>
      </c>
      <c r="C469" s="215">
        <v>3200</v>
      </c>
      <c r="D469" s="156">
        <f>SUM(D467:D468)</f>
        <v>0</v>
      </c>
    </row>
    <row r="470" spans="1:4" ht="15.75">
      <c r="A470" s="10"/>
      <c r="B470" s="130" t="s">
        <v>13</v>
      </c>
      <c r="C470" s="37"/>
      <c r="D470" s="105"/>
    </row>
    <row r="471" spans="1:4" ht="15.75">
      <c r="A471" s="10"/>
      <c r="B471" s="125" t="s">
        <v>475</v>
      </c>
      <c r="C471" s="34">
        <v>3380</v>
      </c>
      <c r="D471" s="172"/>
    </row>
    <row r="472" spans="1:4" ht="15.75">
      <c r="A472" s="10"/>
      <c r="B472" s="125" t="s">
        <v>472</v>
      </c>
      <c r="C472" s="34">
        <v>3399</v>
      </c>
      <c r="D472" s="173"/>
    </row>
    <row r="473" spans="1:4" ht="16.5" thickBot="1">
      <c r="A473" s="10"/>
      <c r="B473" s="125" t="s">
        <v>142</v>
      </c>
      <c r="C473" s="215">
        <v>3300</v>
      </c>
      <c r="D473" s="156">
        <f>SUM(D471:D472)</f>
        <v>0</v>
      </c>
    </row>
    <row r="474" spans="1:4" ht="15.75">
      <c r="A474" s="10"/>
      <c r="B474" s="130" t="s">
        <v>14</v>
      </c>
      <c r="C474" s="37"/>
      <c r="D474" s="105"/>
    </row>
    <row r="475" spans="1:4" ht="15.75">
      <c r="A475" s="10"/>
      <c r="B475" s="125" t="s">
        <v>307</v>
      </c>
      <c r="C475" s="34">
        <v>3430</v>
      </c>
      <c r="D475" s="172"/>
    </row>
    <row r="476" spans="1:4" ht="15.75">
      <c r="A476" s="10"/>
      <c r="B476" s="125" t="s">
        <v>362</v>
      </c>
      <c r="C476" s="34">
        <v>3440</v>
      </c>
      <c r="D476" s="172"/>
    </row>
    <row r="477" spans="1:4" ht="15.75">
      <c r="A477" s="10"/>
      <c r="B477" s="125" t="s">
        <v>187</v>
      </c>
      <c r="C477" s="34">
        <v>3495</v>
      </c>
      <c r="D477" s="172"/>
    </row>
    <row r="478" spans="1:4" ht="16.5" thickBot="1">
      <c r="A478" s="10"/>
      <c r="B478" s="125" t="s">
        <v>155</v>
      </c>
      <c r="C478" s="215">
        <v>3400</v>
      </c>
      <c r="D478" s="156">
        <f>SUM(D475:D477)</f>
        <v>0</v>
      </c>
    </row>
    <row r="479" spans="1:4" ht="16.5" thickBot="1">
      <c r="A479" s="10"/>
      <c r="B479" s="223" t="s">
        <v>15</v>
      </c>
      <c r="C479" s="70"/>
      <c r="D479" s="156">
        <f>D465+D469+D478+D473</f>
        <v>0</v>
      </c>
    </row>
    <row r="480" spans="1:4" ht="15.75">
      <c r="A480" s="10"/>
      <c r="B480" s="234" t="s">
        <v>16</v>
      </c>
      <c r="C480" s="71"/>
      <c r="D480" s="105"/>
    </row>
    <row r="481" spans="1:4" ht="15.75">
      <c r="A481" s="10"/>
      <c r="B481" s="1" t="s">
        <v>118</v>
      </c>
      <c r="C481" s="2">
        <v>3730</v>
      </c>
      <c r="D481" s="172"/>
    </row>
    <row r="482" spans="1:4" ht="15.75">
      <c r="A482" s="10"/>
      <c r="B482" s="1" t="s">
        <v>68</v>
      </c>
      <c r="C482" s="2">
        <v>3740</v>
      </c>
      <c r="D482" s="172"/>
    </row>
    <row r="483" spans="1:4" ht="15.75">
      <c r="A483" s="10"/>
      <c r="B483" s="131" t="s">
        <v>17</v>
      </c>
      <c r="C483" s="93"/>
      <c r="D483" s="188"/>
    </row>
    <row r="484" spans="1:4" ht="15.75">
      <c r="A484" s="10"/>
      <c r="B484" s="126" t="s">
        <v>188</v>
      </c>
      <c r="C484" s="2">
        <v>3610</v>
      </c>
      <c r="D484" s="172"/>
    </row>
    <row r="485" spans="1:4" ht="15.75">
      <c r="A485" s="10"/>
      <c r="B485" s="126" t="s">
        <v>156</v>
      </c>
      <c r="C485" s="2">
        <v>3620</v>
      </c>
      <c r="D485" s="172"/>
    </row>
    <row r="486" spans="1:4" ht="15.75">
      <c r="A486" s="10"/>
      <c r="B486" s="126" t="s">
        <v>157</v>
      </c>
      <c r="C486" s="2">
        <v>3630</v>
      </c>
      <c r="D486" s="172"/>
    </row>
    <row r="487" spans="1:4" ht="15.75">
      <c r="A487" s="10"/>
      <c r="B487" s="126" t="s">
        <v>198</v>
      </c>
      <c r="C487" s="2">
        <v>3650</v>
      </c>
      <c r="D487" s="172"/>
    </row>
    <row r="488" spans="1:13" ht="15.75">
      <c r="A488" s="10"/>
      <c r="B488" s="127" t="s">
        <v>296</v>
      </c>
      <c r="C488" s="23">
        <v>3660</v>
      </c>
      <c r="D488" s="173"/>
      <c r="E488" s="144"/>
      <c r="F488" s="49"/>
      <c r="G488" s="49"/>
      <c r="H488" s="49"/>
      <c r="I488" s="49"/>
      <c r="J488" s="49"/>
      <c r="K488" s="49"/>
      <c r="L488" s="49"/>
      <c r="M488" s="49"/>
    </row>
    <row r="489" spans="1:4" ht="15.75">
      <c r="A489" s="10"/>
      <c r="B489" s="126" t="s">
        <v>159</v>
      </c>
      <c r="C489" s="2">
        <v>3670</v>
      </c>
      <c r="D489" s="173"/>
    </row>
    <row r="490" spans="1:4" ht="15.75">
      <c r="A490" s="10"/>
      <c r="B490" s="126" t="s">
        <v>160</v>
      </c>
      <c r="C490" s="2">
        <v>3690</v>
      </c>
      <c r="D490" s="173"/>
    </row>
    <row r="491" spans="1:4" ht="16.5" thickBot="1">
      <c r="A491" s="10"/>
      <c r="B491" s="126" t="s">
        <v>161</v>
      </c>
      <c r="C491" s="56">
        <v>3600</v>
      </c>
      <c r="D491" s="156">
        <f>SUM(D484:D490)</f>
        <v>0</v>
      </c>
    </row>
    <row r="492" spans="1:4" ht="16.5" thickBot="1">
      <c r="A492" s="10"/>
      <c r="B492" s="234" t="s">
        <v>18</v>
      </c>
      <c r="C492" s="102"/>
      <c r="D492" s="190">
        <f>SUM(D481:D482)+D491</f>
        <v>0</v>
      </c>
    </row>
    <row r="493" spans="1:4" ht="15.75">
      <c r="A493" s="10"/>
      <c r="B493" s="270"/>
      <c r="C493" s="138"/>
      <c r="D493" s="164"/>
    </row>
    <row r="494" spans="1:5" ht="16.5" thickBot="1">
      <c r="A494" s="10"/>
      <c r="B494" s="1" t="str">
        <f>IF(H2="","Fund Balance",CONCATENATE("Fund Balance, ",LOOKUP(H2,T2:T8,U2:U8)))</f>
        <v>Fund Balance, July 1, 2015</v>
      </c>
      <c r="C494" s="34">
        <v>2800</v>
      </c>
      <c r="D494" s="271"/>
      <c r="E494" s="142"/>
    </row>
    <row r="495" spans="1:4" ht="15.75">
      <c r="A495" s="10"/>
      <c r="B495" s="234" t="s">
        <v>35</v>
      </c>
      <c r="C495" s="55"/>
      <c r="D495" s="105"/>
    </row>
    <row r="496" spans="1:4" ht="16.5" thickBot="1">
      <c r="A496" s="10"/>
      <c r="B496" s="223" t="s">
        <v>366</v>
      </c>
      <c r="C496" s="5"/>
      <c r="D496" s="106">
        <f>(D479+D492+D494)</f>
        <v>0</v>
      </c>
    </row>
    <row r="497" ht="16.5" thickTop="1">
      <c r="A497" s="10"/>
    </row>
    <row r="498" spans="1:6" ht="15.75">
      <c r="A498" s="10"/>
      <c r="B498" s="9" t="s">
        <v>32</v>
      </c>
      <c r="F498" s="74"/>
    </row>
    <row r="499" spans="1:6" ht="15.75">
      <c r="A499" s="10"/>
      <c r="F499" s="74"/>
    </row>
    <row r="500" spans="1:4" ht="15.75">
      <c r="A500" s="10" t="s">
        <v>53</v>
      </c>
      <c r="B500" s="11" t="str">
        <f>$B$1</f>
        <v>DISTRICT SCHOOL BOARD OF OKEECHOBEE COUNTY</v>
      </c>
      <c r="C500" s="8"/>
      <c r="D500" s="149"/>
    </row>
    <row r="501" spans="1:4" ht="15.75">
      <c r="A501" s="10"/>
      <c r="B501" s="12" t="s">
        <v>8</v>
      </c>
      <c r="C501" s="8"/>
      <c r="D501" s="149"/>
    </row>
    <row r="502" spans="1:4" ht="15.75">
      <c r="A502" s="10"/>
      <c r="B502" s="12" t="str">
        <f>$B$26</f>
        <v>For Fiscal Year Ending June 30, 2016</v>
      </c>
      <c r="C502" s="8"/>
      <c r="D502" s="149"/>
    </row>
    <row r="503" spans="1:4" ht="15.75">
      <c r="A503" s="10"/>
      <c r="B503" s="8"/>
      <c r="C503" s="8"/>
      <c r="D503" s="149"/>
    </row>
    <row r="504" spans="1:11" ht="15.75">
      <c r="A504" s="10"/>
      <c r="B504" s="11" t="s">
        <v>313</v>
      </c>
      <c r="C504" s="8"/>
      <c r="E504" s="140"/>
      <c r="K504" s="100" t="s">
        <v>98</v>
      </c>
    </row>
    <row r="505" spans="1:11" ht="15.75">
      <c r="A505" s="10"/>
      <c r="B505" s="51"/>
      <c r="C505" s="93" t="s">
        <v>9</v>
      </c>
      <c r="D505" s="52" t="s">
        <v>21</v>
      </c>
      <c r="E505" s="93" t="s">
        <v>22</v>
      </c>
      <c r="F505" s="93" t="s">
        <v>23</v>
      </c>
      <c r="G505" s="93" t="s">
        <v>24</v>
      </c>
      <c r="H505" s="93" t="s">
        <v>25</v>
      </c>
      <c r="I505" s="93" t="s">
        <v>482</v>
      </c>
      <c r="J505" s="93" t="s">
        <v>26</v>
      </c>
      <c r="K505" s="93" t="s">
        <v>40</v>
      </c>
    </row>
    <row r="506" spans="1:11" ht="15.75">
      <c r="A506" s="10"/>
      <c r="B506" s="217" t="s">
        <v>27</v>
      </c>
      <c r="C506" s="2" t="s">
        <v>11</v>
      </c>
      <c r="D506" s="2"/>
      <c r="E506" s="2">
        <v>100</v>
      </c>
      <c r="F506" s="2">
        <v>200</v>
      </c>
      <c r="G506" s="2">
        <v>300</v>
      </c>
      <c r="H506" s="2">
        <v>400</v>
      </c>
      <c r="I506" s="2">
        <v>500</v>
      </c>
      <c r="J506" s="2">
        <v>600</v>
      </c>
      <c r="K506" s="2">
        <v>700</v>
      </c>
    </row>
    <row r="507" spans="1:11" ht="15.75">
      <c r="A507" s="10"/>
      <c r="B507" s="1" t="s">
        <v>162</v>
      </c>
      <c r="C507" s="2">
        <v>5000</v>
      </c>
      <c r="D507" s="162">
        <f>SUM(E507:K507)</f>
        <v>0</v>
      </c>
      <c r="E507" s="263"/>
      <c r="F507" s="263"/>
      <c r="G507" s="263"/>
      <c r="H507" s="263"/>
      <c r="I507" s="263"/>
      <c r="J507" s="263"/>
      <c r="K507" s="263"/>
    </row>
    <row r="508" spans="1:11" ht="15.75">
      <c r="A508" s="10"/>
      <c r="B508" s="1" t="s">
        <v>470</v>
      </c>
      <c r="C508" s="2">
        <v>6100</v>
      </c>
      <c r="D508" s="162">
        <f aca="true" t="shared" si="10" ref="D508:D525">SUM(E508:K508)</f>
        <v>0</v>
      </c>
      <c r="E508" s="263"/>
      <c r="F508" s="263"/>
      <c r="G508" s="263"/>
      <c r="H508" s="263"/>
      <c r="I508" s="263"/>
      <c r="J508" s="263"/>
      <c r="K508" s="263"/>
    </row>
    <row r="509" spans="1:12" ht="15.75">
      <c r="A509" s="10"/>
      <c r="B509" s="1" t="s">
        <v>163</v>
      </c>
      <c r="C509" s="2">
        <v>6200</v>
      </c>
      <c r="D509" s="162">
        <f t="shared" si="10"/>
        <v>0</v>
      </c>
      <c r="E509" s="263"/>
      <c r="F509" s="263"/>
      <c r="G509" s="263"/>
      <c r="H509" s="263"/>
      <c r="I509" s="263"/>
      <c r="J509" s="263"/>
      <c r="K509" s="263"/>
      <c r="L509" s="50"/>
    </row>
    <row r="510" spans="1:12" ht="15.75">
      <c r="A510" s="10"/>
      <c r="B510" s="1" t="s">
        <v>164</v>
      </c>
      <c r="C510" s="2">
        <v>6300</v>
      </c>
      <c r="D510" s="162">
        <f t="shared" si="10"/>
        <v>0</v>
      </c>
      <c r="E510" s="263"/>
      <c r="F510" s="263"/>
      <c r="G510" s="263"/>
      <c r="H510" s="263"/>
      <c r="I510" s="263"/>
      <c r="J510" s="263"/>
      <c r="K510" s="263"/>
      <c r="L510" s="50"/>
    </row>
    <row r="511" spans="1:12" ht="15.75">
      <c r="A511" s="10"/>
      <c r="B511" s="1" t="s">
        <v>165</v>
      </c>
      <c r="C511" s="2">
        <v>6400</v>
      </c>
      <c r="D511" s="162">
        <f t="shared" si="10"/>
        <v>0</v>
      </c>
      <c r="E511" s="263"/>
      <c r="F511" s="263"/>
      <c r="G511" s="263"/>
      <c r="H511" s="263"/>
      <c r="I511" s="263"/>
      <c r="J511" s="263"/>
      <c r="K511" s="263"/>
      <c r="L511" s="50"/>
    </row>
    <row r="512" spans="1:12" ht="15.75">
      <c r="A512" s="10"/>
      <c r="B512" s="1" t="s">
        <v>473</v>
      </c>
      <c r="C512" s="2">
        <v>6500</v>
      </c>
      <c r="D512" s="162">
        <f t="shared" si="10"/>
        <v>0</v>
      </c>
      <c r="E512" s="263"/>
      <c r="F512" s="263"/>
      <c r="G512" s="263"/>
      <c r="H512" s="263"/>
      <c r="I512" s="263"/>
      <c r="J512" s="263"/>
      <c r="K512" s="263"/>
      <c r="L512" s="50"/>
    </row>
    <row r="513" spans="1:12" ht="15.75">
      <c r="A513" s="10"/>
      <c r="B513" s="1" t="s">
        <v>290</v>
      </c>
      <c r="C513" s="2">
        <v>7100</v>
      </c>
      <c r="D513" s="162">
        <f t="shared" si="10"/>
        <v>0</v>
      </c>
      <c r="E513" s="263"/>
      <c r="F513" s="263"/>
      <c r="G513" s="263"/>
      <c r="H513" s="263"/>
      <c r="I513" s="263"/>
      <c r="J513" s="263"/>
      <c r="K513" s="263"/>
      <c r="L513" s="50"/>
    </row>
    <row r="514" spans="1:12" ht="15.75">
      <c r="A514" s="10"/>
      <c r="B514" s="1" t="s">
        <v>166</v>
      </c>
      <c r="C514" s="2">
        <v>7200</v>
      </c>
      <c r="D514" s="162">
        <f t="shared" si="10"/>
        <v>0</v>
      </c>
      <c r="E514" s="263"/>
      <c r="F514" s="263"/>
      <c r="G514" s="263"/>
      <c r="H514" s="263"/>
      <c r="I514" s="263"/>
      <c r="J514" s="263"/>
      <c r="K514" s="263"/>
      <c r="L514" s="50"/>
    </row>
    <row r="515" spans="1:12" ht="15.75">
      <c r="A515" s="10"/>
      <c r="B515" s="1" t="s">
        <v>167</v>
      </c>
      <c r="C515" s="2">
        <v>7300</v>
      </c>
      <c r="D515" s="162">
        <f t="shared" si="10"/>
        <v>0</v>
      </c>
      <c r="E515" s="263"/>
      <c r="F515" s="263"/>
      <c r="G515" s="263"/>
      <c r="H515" s="263"/>
      <c r="I515" s="263"/>
      <c r="J515" s="263"/>
      <c r="K515" s="263"/>
      <c r="L515" s="50"/>
    </row>
    <row r="516" spans="1:12" ht="15.75">
      <c r="A516" s="10"/>
      <c r="B516" s="1" t="s">
        <v>168</v>
      </c>
      <c r="C516" s="2">
        <v>7400</v>
      </c>
      <c r="D516" s="162">
        <f t="shared" si="10"/>
        <v>0</v>
      </c>
      <c r="E516" s="263"/>
      <c r="F516" s="263"/>
      <c r="G516" s="263"/>
      <c r="H516" s="263"/>
      <c r="I516" s="263"/>
      <c r="J516" s="263"/>
      <c r="K516" s="263"/>
      <c r="L516" s="50"/>
    </row>
    <row r="517" spans="1:12" ht="15.75">
      <c r="A517" s="10"/>
      <c r="B517" s="1" t="s">
        <v>169</v>
      </c>
      <c r="C517" s="2">
        <v>7500</v>
      </c>
      <c r="D517" s="162">
        <f t="shared" si="10"/>
        <v>0</v>
      </c>
      <c r="E517" s="263"/>
      <c r="F517" s="263"/>
      <c r="G517" s="263"/>
      <c r="H517" s="263"/>
      <c r="I517" s="263"/>
      <c r="J517" s="263"/>
      <c r="K517" s="263"/>
      <c r="L517" s="50"/>
    </row>
    <row r="518" spans="1:12" ht="15.75">
      <c r="A518" s="10"/>
      <c r="B518" s="1" t="s">
        <v>199</v>
      </c>
      <c r="C518" s="2">
        <v>7600</v>
      </c>
      <c r="D518" s="162">
        <f t="shared" si="10"/>
        <v>0</v>
      </c>
      <c r="E518" s="263"/>
      <c r="F518" s="263"/>
      <c r="G518" s="263"/>
      <c r="H518" s="263"/>
      <c r="I518" s="263"/>
      <c r="J518" s="263"/>
      <c r="K518" s="263"/>
      <c r="L518" s="50"/>
    </row>
    <row r="519" spans="1:12" ht="15.75">
      <c r="A519" s="10"/>
      <c r="B519" s="1" t="s">
        <v>170</v>
      </c>
      <c r="C519" s="2">
        <v>7700</v>
      </c>
      <c r="D519" s="162">
        <f t="shared" si="10"/>
        <v>0</v>
      </c>
      <c r="E519" s="263"/>
      <c r="F519" s="263"/>
      <c r="G519" s="263"/>
      <c r="H519" s="263"/>
      <c r="I519" s="263"/>
      <c r="J519" s="263"/>
      <c r="K519" s="263"/>
      <c r="L519" s="50"/>
    </row>
    <row r="520" spans="1:12" ht="15.75">
      <c r="A520" s="10"/>
      <c r="B520" s="1" t="s">
        <v>309</v>
      </c>
      <c r="C520" s="2">
        <v>7800</v>
      </c>
      <c r="D520" s="162">
        <f t="shared" si="10"/>
        <v>0</v>
      </c>
      <c r="E520" s="263"/>
      <c r="F520" s="263"/>
      <c r="G520" s="263"/>
      <c r="H520" s="263"/>
      <c r="I520" s="263"/>
      <c r="J520" s="263"/>
      <c r="K520" s="263"/>
      <c r="L520" s="50"/>
    </row>
    <row r="521" spans="1:12" ht="15.75">
      <c r="A521" s="10"/>
      <c r="B521" s="1" t="s">
        <v>171</v>
      </c>
      <c r="C521" s="2">
        <v>7900</v>
      </c>
      <c r="D521" s="162">
        <f t="shared" si="10"/>
        <v>0</v>
      </c>
      <c r="E521" s="263"/>
      <c r="F521" s="263"/>
      <c r="G521" s="263"/>
      <c r="H521" s="263"/>
      <c r="I521" s="263"/>
      <c r="J521" s="263"/>
      <c r="K521" s="263"/>
      <c r="L521" s="50"/>
    </row>
    <row r="522" spans="1:12" ht="15.75">
      <c r="A522" s="10"/>
      <c r="B522" s="1" t="s">
        <v>172</v>
      </c>
      <c r="C522" s="2">
        <v>8100</v>
      </c>
      <c r="D522" s="162">
        <f t="shared" si="10"/>
        <v>0</v>
      </c>
      <c r="E522" s="263"/>
      <c r="F522" s="263"/>
      <c r="G522" s="263"/>
      <c r="H522" s="263"/>
      <c r="I522" s="263"/>
      <c r="J522" s="263"/>
      <c r="K522" s="263"/>
      <c r="L522" s="50"/>
    </row>
    <row r="523" spans="1:12" ht="15.75">
      <c r="A523" s="10"/>
      <c r="B523" s="1" t="s">
        <v>173</v>
      </c>
      <c r="C523" s="2">
        <v>8200</v>
      </c>
      <c r="D523" s="162">
        <f t="shared" si="10"/>
        <v>0</v>
      </c>
      <c r="E523" s="263"/>
      <c r="F523" s="263"/>
      <c r="G523" s="263"/>
      <c r="H523" s="263"/>
      <c r="I523" s="263"/>
      <c r="J523" s="263"/>
      <c r="K523" s="263"/>
      <c r="L523" s="50"/>
    </row>
    <row r="524" spans="1:12" ht="15.75">
      <c r="A524" s="10"/>
      <c r="B524" s="1" t="s">
        <v>174</v>
      </c>
      <c r="C524" s="2">
        <v>9100</v>
      </c>
      <c r="D524" s="162">
        <f t="shared" si="10"/>
        <v>0</v>
      </c>
      <c r="E524" s="263"/>
      <c r="F524" s="263"/>
      <c r="G524" s="263"/>
      <c r="H524" s="263"/>
      <c r="I524" s="263"/>
      <c r="J524" s="263"/>
      <c r="K524" s="263"/>
      <c r="L524" s="50"/>
    </row>
    <row r="525" spans="1:12" ht="16.5" thickBot="1">
      <c r="A525" s="10"/>
      <c r="B525" s="1" t="s">
        <v>210</v>
      </c>
      <c r="C525" s="2">
        <v>9300</v>
      </c>
      <c r="D525" s="163">
        <f t="shared" si="10"/>
        <v>0</v>
      </c>
      <c r="E525" s="310"/>
      <c r="F525" s="310"/>
      <c r="G525" s="310"/>
      <c r="H525" s="310"/>
      <c r="I525" s="310"/>
      <c r="J525" s="264"/>
      <c r="K525" s="310"/>
      <c r="L525" s="50"/>
    </row>
    <row r="526" spans="1:12" ht="16.5" thickBot="1">
      <c r="A526" s="10"/>
      <c r="B526" s="223" t="s">
        <v>28</v>
      </c>
      <c r="C526" s="5"/>
      <c r="D526" s="187">
        <f>SUM(E526:K526)</f>
        <v>0</v>
      </c>
      <c r="E526" s="36">
        <f aca="true" t="shared" si="11" ref="E526:K526">SUM(E507:E525)</f>
        <v>0</v>
      </c>
      <c r="F526" s="36">
        <f t="shared" si="11"/>
        <v>0</v>
      </c>
      <c r="G526" s="36">
        <f t="shared" si="11"/>
        <v>0</v>
      </c>
      <c r="H526" s="36">
        <f t="shared" si="11"/>
        <v>0</v>
      </c>
      <c r="I526" s="36">
        <f t="shared" si="11"/>
        <v>0</v>
      </c>
      <c r="J526" s="36">
        <f t="shared" si="11"/>
        <v>0</v>
      </c>
      <c r="K526" s="36">
        <f t="shared" si="11"/>
        <v>0</v>
      </c>
      <c r="L526" s="50"/>
    </row>
    <row r="527" spans="1:12" ht="15.75">
      <c r="A527" s="10"/>
      <c r="B527" s="270" t="s">
        <v>29</v>
      </c>
      <c r="C527" s="52"/>
      <c r="D527" s="170"/>
      <c r="E527" s="8"/>
      <c r="F527" s="8"/>
      <c r="G527" s="8"/>
      <c r="H527" s="8"/>
      <c r="I527" s="8"/>
      <c r="J527" s="8"/>
      <c r="K527" s="8"/>
      <c r="L527" s="50"/>
    </row>
    <row r="528" spans="1:11" ht="15.75">
      <c r="A528" s="10"/>
      <c r="B528" s="132" t="s">
        <v>46</v>
      </c>
      <c r="C528" s="55"/>
      <c r="D528" s="105"/>
      <c r="E528" s="46"/>
      <c r="F528" s="46"/>
      <c r="G528" s="46"/>
      <c r="H528" s="46"/>
      <c r="I528" s="46"/>
      <c r="J528" s="46"/>
      <c r="K528" s="8"/>
    </row>
    <row r="529" spans="1:11" ht="15.75">
      <c r="A529" s="10"/>
      <c r="B529" s="126" t="s">
        <v>193</v>
      </c>
      <c r="C529" s="2">
        <v>910</v>
      </c>
      <c r="D529" s="172"/>
      <c r="E529" s="46"/>
      <c r="F529" s="46"/>
      <c r="G529" s="46"/>
      <c r="H529" s="46"/>
      <c r="I529" s="46"/>
      <c r="J529" s="46"/>
      <c r="K529" s="8"/>
    </row>
    <row r="530" spans="1:11" ht="15.75">
      <c r="A530" s="10"/>
      <c r="B530" s="126" t="s">
        <v>175</v>
      </c>
      <c r="C530" s="2">
        <v>920</v>
      </c>
      <c r="D530" s="172"/>
      <c r="E530" s="46"/>
      <c r="F530" s="46"/>
      <c r="G530" s="46"/>
      <c r="H530" s="46"/>
      <c r="I530" s="46"/>
      <c r="J530" s="46"/>
      <c r="K530" s="8"/>
    </row>
    <row r="531" spans="1:11" ht="15.75">
      <c r="A531" s="10"/>
      <c r="B531" s="126" t="s">
        <v>176</v>
      </c>
      <c r="C531" s="2">
        <v>930</v>
      </c>
      <c r="D531" s="172"/>
      <c r="E531" s="46"/>
      <c r="F531" s="46"/>
      <c r="G531" s="46"/>
      <c r="H531" s="46"/>
      <c r="I531" s="46"/>
      <c r="J531" s="46"/>
      <c r="K531" s="8"/>
    </row>
    <row r="532" spans="1:11" ht="15.75">
      <c r="A532" s="10"/>
      <c r="B532" s="126" t="s">
        <v>198</v>
      </c>
      <c r="C532" s="2">
        <v>950</v>
      </c>
      <c r="D532" s="172"/>
      <c r="E532" s="46"/>
      <c r="F532" s="46"/>
      <c r="G532" s="46"/>
      <c r="H532" s="46"/>
      <c r="I532" s="46"/>
      <c r="J532" s="46"/>
      <c r="K532" s="8"/>
    </row>
    <row r="533" spans="1:5" ht="15.75">
      <c r="A533" s="10"/>
      <c r="B533" s="125" t="s">
        <v>292</v>
      </c>
      <c r="C533" s="32">
        <v>960</v>
      </c>
      <c r="D533" s="173"/>
      <c r="E533" s="142"/>
    </row>
    <row r="534" spans="1:11" ht="15.75">
      <c r="A534" s="10"/>
      <c r="B534" s="126" t="s">
        <v>178</v>
      </c>
      <c r="C534" s="2">
        <v>970</v>
      </c>
      <c r="D534" s="173"/>
      <c r="E534" s="46"/>
      <c r="F534" s="46"/>
      <c r="G534" s="46"/>
      <c r="H534" s="46"/>
      <c r="I534" s="46"/>
      <c r="J534" s="46"/>
      <c r="K534" s="8"/>
    </row>
    <row r="535" spans="1:11" ht="15.75">
      <c r="A535" s="10"/>
      <c r="B535" s="126" t="s">
        <v>179</v>
      </c>
      <c r="C535" s="2">
        <v>990</v>
      </c>
      <c r="D535" s="173"/>
      <c r="E535" s="46"/>
      <c r="F535" s="46"/>
      <c r="G535" s="46"/>
      <c r="H535" s="46"/>
      <c r="I535" s="46"/>
      <c r="J535" s="46"/>
      <c r="K535" s="8"/>
    </row>
    <row r="536" spans="1:11" ht="16.5" thickBot="1">
      <c r="A536" s="10"/>
      <c r="B536" s="127" t="s">
        <v>180</v>
      </c>
      <c r="C536" s="96">
        <v>9700</v>
      </c>
      <c r="D536" s="163">
        <f>SUM(D529:D535)</f>
        <v>0</v>
      </c>
      <c r="E536" s="8"/>
      <c r="F536" s="8"/>
      <c r="G536" s="8"/>
      <c r="H536" s="8"/>
      <c r="I536" s="8"/>
      <c r="J536" s="8"/>
      <c r="K536" s="8"/>
    </row>
    <row r="537" spans="1:11" ht="16.5" thickBot="1">
      <c r="A537" s="10"/>
      <c r="B537" s="223" t="s">
        <v>31</v>
      </c>
      <c r="C537" s="56"/>
      <c r="D537" s="190">
        <f>(D536)</f>
        <v>0</v>
      </c>
      <c r="E537" s="46"/>
      <c r="F537" s="8"/>
      <c r="G537" s="46"/>
      <c r="H537" s="46"/>
      <c r="I537" s="46"/>
      <c r="J537" s="46"/>
      <c r="K537" s="8"/>
    </row>
    <row r="538" spans="1:11" ht="15.75">
      <c r="A538" s="10"/>
      <c r="B538" s="265"/>
      <c r="C538" s="146"/>
      <c r="D538" s="164"/>
      <c r="E538" s="46"/>
      <c r="F538" s="8"/>
      <c r="G538" s="46"/>
      <c r="H538" s="46"/>
      <c r="I538" s="46"/>
      <c r="J538" s="46"/>
      <c r="K538" s="8"/>
    </row>
    <row r="539" spans="1:11" ht="15.75">
      <c r="A539" s="10"/>
      <c r="B539" s="27" t="str">
        <f>IF(H$2="","Nonspendable Fund Balance",CONCATENATE("Nonspendable Fund Balance, ",LOOKUP(H$2,T$2:T$8,V$2:V$8)))</f>
        <v>Nonspendable Fund Balance, June 30, 2016</v>
      </c>
      <c r="C539" s="34">
        <v>2710</v>
      </c>
      <c r="D539" s="259"/>
      <c r="E539" s="143"/>
      <c r="F539" s="8"/>
      <c r="G539" s="46"/>
      <c r="H539" s="46"/>
      <c r="I539" s="46"/>
      <c r="J539" s="46"/>
      <c r="K539" s="8"/>
    </row>
    <row r="540" spans="1:11" ht="15.75">
      <c r="A540" s="10"/>
      <c r="B540" s="1" t="str">
        <f>IF(H$2="","Restricted Fund Balance",CONCATENATE("Restricted Fund Balance, ",LOOKUP(H$2,T$2:T$8,V$2:V$8)))</f>
        <v>Restricted Fund Balance, June 30, 2016</v>
      </c>
      <c r="C540" s="2">
        <v>2720</v>
      </c>
      <c r="D540" s="259"/>
      <c r="E540" s="143"/>
      <c r="F540" s="8"/>
      <c r="G540" s="46"/>
      <c r="H540" s="46"/>
      <c r="I540" s="46"/>
      <c r="J540" s="46"/>
      <c r="K540" s="8"/>
    </row>
    <row r="541" spans="1:11" ht="15.75">
      <c r="A541" s="10"/>
      <c r="B541" s="1" t="str">
        <f>IF(H$2="","Committed Fund Balance",CONCATENATE("Committed Fund Balance, ",LOOKUP(H$2,T$2:T$8,V$2:V$8)))</f>
        <v>Committed Fund Balance, June 30, 2016</v>
      </c>
      <c r="C541" s="2">
        <v>2730</v>
      </c>
      <c r="D541" s="173"/>
      <c r="E541" s="143"/>
      <c r="F541" s="8"/>
      <c r="G541" s="46"/>
      <c r="H541" s="46"/>
      <c r="I541" s="46"/>
      <c r="J541" s="46"/>
      <c r="K541" s="8"/>
    </row>
    <row r="542" spans="1:11" ht="15.75">
      <c r="A542" s="10"/>
      <c r="B542" s="1" t="str">
        <f>IF(H$2="","Assigned Fund Balance",CONCATENATE("Assigned Fund Balance, ",LOOKUP(H$2,T$2:T$8,V$2:V$8)))</f>
        <v>Assigned Fund Balance, June 30, 2016</v>
      </c>
      <c r="C542" s="2">
        <v>2740</v>
      </c>
      <c r="D542" s="173"/>
      <c r="E542" s="143"/>
      <c r="F542" s="8"/>
      <c r="G542" s="46"/>
      <c r="H542" s="46"/>
      <c r="I542" s="46"/>
      <c r="J542" s="46"/>
      <c r="K542" s="8"/>
    </row>
    <row r="543" spans="1:11" ht="16.5" thickBot="1">
      <c r="A543" s="10"/>
      <c r="B543" s="1" t="str">
        <f>IF(H$2="","Unassigned Fund Balance",CONCATENATE("Unassigned Fund Balance, ",LOOKUP(H$2,T$2:T$8,V$2:V$8)))</f>
        <v>Unassigned Fund Balance, June 30, 2016</v>
      </c>
      <c r="C543" s="2">
        <v>2750</v>
      </c>
      <c r="D543" s="266"/>
      <c r="E543" s="143"/>
      <c r="F543" s="8"/>
      <c r="G543" s="46"/>
      <c r="H543" s="46"/>
      <c r="I543" s="46"/>
      <c r="J543" s="46"/>
      <c r="K543" s="8"/>
    </row>
    <row r="544" spans="1:11" ht="16.5" thickBot="1">
      <c r="A544" s="10"/>
      <c r="B544" s="267" t="s">
        <v>268</v>
      </c>
      <c r="C544" s="23">
        <v>2700</v>
      </c>
      <c r="D544" s="187">
        <f>SUM(D539:D543)</f>
        <v>0</v>
      </c>
      <c r="E544" s="46"/>
      <c r="F544" s="8"/>
      <c r="G544" s="46"/>
      <c r="H544" s="46"/>
      <c r="I544" s="46"/>
      <c r="J544" s="46"/>
      <c r="K544" s="8"/>
    </row>
    <row r="545" spans="1:11" ht="15.75">
      <c r="A545" s="10"/>
      <c r="B545" s="233" t="s">
        <v>363</v>
      </c>
      <c r="C545" s="63"/>
      <c r="D545" s="44"/>
      <c r="E545" s="46"/>
      <c r="F545" s="8"/>
      <c r="G545" s="46"/>
      <c r="H545" s="46"/>
      <c r="I545" s="46"/>
      <c r="J545" s="46"/>
      <c r="K545" s="8"/>
    </row>
    <row r="546" spans="1:11" ht="16.5" thickBot="1">
      <c r="A546" s="10"/>
      <c r="B546" s="237" t="s">
        <v>195</v>
      </c>
      <c r="C546" s="68"/>
      <c r="D546" s="168">
        <f>D526+D537+D544</f>
        <v>0</v>
      </c>
      <c r="E546" s="46"/>
      <c r="F546" s="8"/>
      <c r="G546" s="46"/>
      <c r="H546" s="46"/>
      <c r="I546" s="46"/>
      <c r="J546" s="46"/>
      <c r="K546" s="8"/>
    </row>
    <row r="547" ht="16.5" thickTop="1">
      <c r="A547" s="10"/>
    </row>
    <row r="548" spans="1:6" ht="15.75">
      <c r="A548" s="10"/>
      <c r="B548" s="9" t="s">
        <v>32</v>
      </c>
      <c r="F548" s="74"/>
    </row>
    <row r="549" spans="1:6" ht="15.75">
      <c r="A549" s="10"/>
      <c r="F549" s="74"/>
    </row>
    <row r="550" spans="1:4" ht="15.75">
      <c r="A550" s="10" t="s">
        <v>80</v>
      </c>
      <c r="B550" s="11" t="str">
        <f>$B$1</f>
        <v>DISTRICT SCHOOL BOARD OF OKEECHOBEE COUNTY</v>
      </c>
      <c r="C550" s="8"/>
      <c r="D550" s="149"/>
    </row>
    <row r="551" spans="1:4" ht="15.75">
      <c r="A551" s="10"/>
      <c r="B551" s="12" t="s">
        <v>8</v>
      </c>
      <c r="C551" s="8"/>
      <c r="D551" s="149"/>
    </row>
    <row r="552" spans="1:4" ht="15.75">
      <c r="A552" s="10"/>
      <c r="B552" s="12" t="str">
        <f>$B$26</f>
        <v>For Fiscal Year Ending June 30, 2016</v>
      </c>
      <c r="C552" s="8"/>
      <c r="D552" s="149"/>
    </row>
    <row r="553" spans="1:4" ht="15.75">
      <c r="A553" s="10"/>
      <c r="B553" s="8"/>
      <c r="C553" s="8"/>
      <c r="D553" s="149"/>
    </row>
    <row r="554" spans="1:4" ht="15.75">
      <c r="A554" s="10"/>
      <c r="B554" s="12" t="s">
        <v>256</v>
      </c>
      <c r="C554" s="8"/>
      <c r="D554" s="149"/>
    </row>
    <row r="555" spans="1:5" ht="15.75">
      <c r="A555" s="10"/>
      <c r="B555" s="11" t="s">
        <v>276</v>
      </c>
      <c r="C555" s="8"/>
      <c r="D555" s="100" t="s">
        <v>99</v>
      </c>
      <c r="E555" s="140"/>
    </row>
    <row r="556" spans="1:4" ht="15.75">
      <c r="A556" s="10"/>
      <c r="B556" s="216"/>
      <c r="C556" s="93" t="s">
        <v>9</v>
      </c>
      <c r="D556" s="98"/>
    </row>
    <row r="557" spans="1:4" ht="15.75">
      <c r="A557" s="10"/>
      <c r="B557" s="217" t="s">
        <v>10</v>
      </c>
      <c r="C557" s="2" t="s">
        <v>11</v>
      </c>
      <c r="D557" s="169"/>
    </row>
    <row r="558" spans="1:4" ht="15.75">
      <c r="A558" s="10"/>
      <c r="B558" s="132" t="s">
        <v>116</v>
      </c>
      <c r="C558" s="55"/>
      <c r="D558" s="171"/>
    </row>
    <row r="559" spans="1:4" ht="15.75">
      <c r="A559" s="10"/>
      <c r="B559" s="126" t="s">
        <v>275</v>
      </c>
      <c r="C559" s="2">
        <v>3214</v>
      </c>
      <c r="D559" s="172">
        <v>3500</v>
      </c>
    </row>
    <row r="560" spans="1:4" ht="15.75">
      <c r="A560" s="10"/>
      <c r="B560" s="126" t="s">
        <v>183</v>
      </c>
      <c r="C560" s="2">
        <v>3299</v>
      </c>
      <c r="D560" s="172"/>
    </row>
    <row r="561" spans="1:4" ht="16.5" thickBot="1">
      <c r="A561" s="10"/>
      <c r="B561" s="214" t="s">
        <v>305</v>
      </c>
      <c r="C561" s="60">
        <v>3200</v>
      </c>
      <c r="D561" s="156">
        <f>SUM(D559:D560)</f>
        <v>3500</v>
      </c>
    </row>
    <row r="562" spans="1:4" ht="15.75">
      <c r="A562" s="10"/>
      <c r="B562" s="130" t="s">
        <v>13</v>
      </c>
      <c r="C562" s="37"/>
      <c r="D562" s="105"/>
    </row>
    <row r="563" spans="1:4" ht="15.75">
      <c r="A563" s="10"/>
      <c r="B563" s="125" t="s">
        <v>475</v>
      </c>
      <c r="C563" s="34">
        <v>3380</v>
      </c>
      <c r="D563" s="172"/>
    </row>
    <row r="564" spans="1:4" ht="15.75">
      <c r="A564" s="10"/>
      <c r="B564" s="125" t="s">
        <v>472</v>
      </c>
      <c r="C564" s="34">
        <v>3399</v>
      </c>
      <c r="D564" s="173"/>
    </row>
    <row r="565" spans="1:4" ht="16.5" thickBot="1">
      <c r="A565" s="10"/>
      <c r="B565" s="125" t="s">
        <v>142</v>
      </c>
      <c r="C565" s="215">
        <v>3300</v>
      </c>
      <c r="D565" s="156">
        <f>SUM(D563:D564)</f>
        <v>0</v>
      </c>
    </row>
    <row r="566" spans="1:4" ht="15.75">
      <c r="A566" s="10"/>
      <c r="B566" s="130" t="s">
        <v>14</v>
      </c>
      <c r="C566" s="37"/>
      <c r="D566" s="105"/>
    </row>
    <row r="567" spans="1:4" ht="15.75">
      <c r="A567" s="10"/>
      <c r="B567" s="125" t="s">
        <v>307</v>
      </c>
      <c r="C567" s="34">
        <v>3430</v>
      </c>
      <c r="D567" s="172"/>
    </row>
    <row r="568" spans="1:4" ht="15.75">
      <c r="A568" s="10"/>
      <c r="B568" s="125" t="s">
        <v>362</v>
      </c>
      <c r="C568" s="34">
        <v>3440</v>
      </c>
      <c r="D568" s="172"/>
    </row>
    <row r="569" spans="1:4" ht="15.75">
      <c r="A569" s="10"/>
      <c r="B569" s="125" t="s">
        <v>187</v>
      </c>
      <c r="C569" s="34">
        <v>3495</v>
      </c>
      <c r="D569" s="172"/>
    </row>
    <row r="570" spans="1:4" ht="16.5" thickBot="1">
      <c r="A570" s="10"/>
      <c r="B570" s="125" t="s">
        <v>155</v>
      </c>
      <c r="C570" s="215">
        <v>3400</v>
      </c>
      <c r="D570" s="156">
        <f>SUM(D567:D569)</f>
        <v>0</v>
      </c>
    </row>
    <row r="571" spans="1:4" ht="16.5" thickBot="1">
      <c r="A571" s="10"/>
      <c r="B571" s="223" t="s">
        <v>15</v>
      </c>
      <c r="C571" s="70"/>
      <c r="D571" s="156">
        <f>+D561+D570+D565</f>
        <v>3500</v>
      </c>
    </row>
    <row r="572" spans="1:4" ht="15.75">
      <c r="A572" s="10"/>
      <c r="B572" s="234" t="s">
        <v>16</v>
      </c>
      <c r="C572" s="71"/>
      <c r="D572" s="105"/>
    </row>
    <row r="573" spans="1:4" ht="15.75">
      <c r="A573" s="10"/>
      <c r="B573" s="1" t="s">
        <v>118</v>
      </c>
      <c r="C573" s="2">
        <v>3730</v>
      </c>
      <c r="D573" s="172"/>
    </row>
    <row r="574" spans="1:4" ht="15.75">
      <c r="A574" s="10"/>
      <c r="B574" s="1" t="s">
        <v>68</v>
      </c>
      <c r="C574" s="2">
        <v>3740</v>
      </c>
      <c r="D574" s="172"/>
    </row>
    <row r="575" spans="1:4" ht="15.75">
      <c r="A575" s="10"/>
      <c r="B575" s="131" t="s">
        <v>17</v>
      </c>
      <c r="C575" s="93"/>
      <c r="D575" s="188"/>
    </row>
    <row r="576" spans="1:4" ht="15.75">
      <c r="A576" s="10"/>
      <c r="B576" s="126" t="s">
        <v>188</v>
      </c>
      <c r="C576" s="2">
        <v>3610</v>
      </c>
      <c r="D576" s="172"/>
    </row>
    <row r="577" spans="1:4" ht="15.75">
      <c r="A577" s="10"/>
      <c r="B577" s="126" t="s">
        <v>156</v>
      </c>
      <c r="C577" s="2">
        <v>3620</v>
      </c>
      <c r="D577" s="172"/>
    </row>
    <row r="578" spans="1:4" ht="15.75">
      <c r="A578" s="10"/>
      <c r="B578" s="126" t="s">
        <v>157</v>
      </c>
      <c r="C578" s="2">
        <v>3630</v>
      </c>
      <c r="D578" s="172"/>
    </row>
    <row r="579" spans="1:4" ht="15.75">
      <c r="A579" s="10"/>
      <c r="B579" s="126" t="s">
        <v>198</v>
      </c>
      <c r="C579" s="2">
        <v>3650</v>
      </c>
      <c r="D579" s="172"/>
    </row>
    <row r="580" spans="1:13" ht="15.75">
      <c r="A580" s="10"/>
      <c r="B580" s="127" t="s">
        <v>296</v>
      </c>
      <c r="C580" s="23">
        <v>3660</v>
      </c>
      <c r="D580" s="172"/>
      <c r="E580" s="144"/>
      <c r="F580" s="49"/>
      <c r="G580" s="49"/>
      <c r="H580" s="49"/>
      <c r="I580" s="49"/>
      <c r="J580" s="49"/>
      <c r="K580" s="49"/>
      <c r="L580" s="49"/>
      <c r="M580" s="49"/>
    </row>
    <row r="581" spans="1:4" ht="15.75">
      <c r="A581" s="10"/>
      <c r="B581" s="126" t="s">
        <v>159</v>
      </c>
      <c r="C581" s="2">
        <v>3670</v>
      </c>
      <c r="D581" s="173"/>
    </row>
    <row r="582" spans="1:4" ht="15.75">
      <c r="A582" s="10"/>
      <c r="B582" s="126" t="s">
        <v>160</v>
      </c>
      <c r="C582" s="2">
        <v>3690</v>
      </c>
      <c r="D582" s="173"/>
    </row>
    <row r="583" spans="1:4" ht="16.5" thickBot="1">
      <c r="A583" s="10"/>
      <c r="B583" s="126" t="s">
        <v>161</v>
      </c>
      <c r="C583" s="56">
        <v>3600</v>
      </c>
      <c r="D583" s="156">
        <f>SUM(D576:D582)</f>
        <v>0</v>
      </c>
    </row>
    <row r="584" spans="1:4" ht="16.5" thickBot="1">
      <c r="A584" s="10"/>
      <c r="B584" s="234" t="s">
        <v>18</v>
      </c>
      <c r="C584" s="102"/>
      <c r="D584" s="190">
        <f>SUM(D573:D574)+D583</f>
        <v>0</v>
      </c>
    </row>
    <row r="585" spans="1:4" ht="15.75">
      <c r="A585" s="10"/>
      <c r="B585" s="270"/>
      <c r="C585" s="138"/>
      <c r="D585" s="164"/>
    </row>
    <row r="586" spans="1:5" ht="16.5" thickBot="1">
      <c r="A586" s="10"/>
      <c r="B586" s="1" t="str">
        <f>IF(H2="","Fund Balance",CONCATENATE("Fund Balance, ",LOOKUP(H2,T2:T8,U2:U8)))</f>
        <v>Fund Balance, July 1, 2015</v>
      </c>
      <c r="C586" s="34">
        <v>2800</v>
      </c>
      <c r="D586" s="271"/>
      <c r="E586" s="142"/>
    </row>
    <row r="587" spans="1:4" ht="15.75">
      <c r="A587" s="10"/>
      <c r="B587" s="234" t="s">
        <v>35</v>
      </c>
      <c r="C587" s="55"/>
      <c r="D587" s="105"/>
    </row>
    <row r="588" spans="1:4" ht="16.5" thickBot="1">
      <c r="A588" s="10"/>
      <c r="B588" s="223" t="s">
        <v>366</v>
      </c>
      <c r="C588" s="5"/>
      <c r="D588" s="106">
        <f>(D571+D584+D586)</f>
        <v>3500</v>
      </c>
    </row>
    <row r="589" ht="16.5" thickTop="1">
      <c r="A589" s="10"/>
    </row>
    <row r="590" spans="1:6" ht="15.75">
      <c r="A590" s="10"/>
      <c r="B590" s="9" t="s">
        <v>32</v>
      </c>
      <c r="F590" s="74"/>
    </row>
    <row r="591" spans="1:6" ht="15.75">
      <c r="A591" s="10"/>
      <c r="F591" s="74"/>
    </row>
    <row r="592" spans="1:4" ht="15.75">
      <c r="A592" s="10" t="s">
        <v>81</v>
      </c>
      <c r="B592" s="11" t="str">
        <f>$B$1</f>
        <v>DISTRICT SCHOOL BOARD OF OKEECHOBEE COUNTY</v>
      </c>
      <c r="C592" s="8"/>
      <c r="D592" s="149"/>
    </row>
    <row r="593" spans="1:4" ht="15.75">
      <c r="A593" s="10"/>
      <c r="B593" s="12" t="s">
        <v>8</v>
      </c>
      <c r="C593" s="8"/>
      <c r="D593" s="149"/>
    </row>
    <row r="594" spans="1:4" ht="15.75">
      <c r="A594" s="10"/>
      <c r="B594" s="12" t="str">
        <f>$B$26</f>
        <v>For Fiscal Year Ending June 30, 2016</v>
      </c>
      <c r="C594" s="8"/>
      <c r="D594" s="149"/>
    </row>
    <row r="595" spans="1:4" ht="15.75">
      <c r="A595" s="10"/>
      <c r="B595" s="8"/>
      <c r="C595" s="8"/>
      <c r="D595" s="149"/>
    </row>
    <row r="596" spans="1:11" ht="15.75">
      <c r="A596" s="10"/>
      <c r="B596" s="11" t="s">
        <v>314</v>
      </c>
      <c r="C596" s="8"/>
      <c r="K596" s="100" t="s">
        <v>100</v>
      </c>
    </row>
    <row r="597" spans="1:11" ht="15.75">
      <c r="A597" s="10"/>
      <c r="B597" s="51"/>
      <c r="C597" s="93" t="s">
        <v>9</v>
      </c>
      <c r="D597" s="52" t="s">
        <v>21</v>
      </c>
      <c r="E597" s="93" t="s">
        <v>22</v>
      </c>
      <c r="F597" s="93" t="s">
        <v>23</v>
      </c>
      <c r="G597" s="93" t="s">
        <v>24</v>
      </c>
      <c r="H597" s="93" t="s">
        <v>25</v>
      </c>
      <c r="I597" s="93" t="s">
        <v>482</v>
      </c>
      <c r="J597" s="93" t="s">
        <v>26</v>
      </c>
      <c r="K597" s="93" t="s">
        <v>40</v>
      </c>
    </row>
    <row r="598" spans="1:11" ht="15.75">
      <c r="A598" s="10"/>
      <c r="B598" s="217" t="s">
        <v>27</v>
      </c>
      <c r="C598" s="2" t="s">
        <v>11</v>
      </c>
      <c r="D598" s="2"/>
      <c r="E598" s="2">
        <v>100</v>
      </c>
      <c r="F598" s="2">
        <v>200</v>
      </c>
      <c r="G598" s="2">
        <v>300</v>
      </c>
      <c r="H598" s="2">
        <v>400</v>
      </c>
      <c r="I598" s="2">
        <v>500</v>
      </c>
      <c r="J598" s="2">
        <v>600</v>
      </c>
      <c r="K598" s="2">
        <v>700</v>
      </c>
    </row>
    <row r="599" spans="1:11" ht="15.75">
      <c r="A599" s="10"/>
      <c r="B599" s="1" t="s">
        <v>162</v>
      </c>
      <c r="C599" s="2">
        <v>5000</v>
      </c>
      <c r="D599" s="162">
        <f>SUM(E599:K599)</f>
        <v>0</v>
      </c>
      <c r="E599" s="263"/>
      <c r="F599" s="263"/>
      <c r="G599" s="263"/>
      <c r="H599" s="263"/>
      <c r="I599" s="263"/>
      <c r="J599" s="263"/>
      <c r="K599" s="263"/>
    </row>
    <row r="600" spans="1:11" ht="15.75">
      <c r="A600" s="10"/>
      <c r="B600" s="1" t="s">
        <v>470</v>
      </c>
      <c r="C600" s="2">
        <v>6100</v>
      </c>
      <c r="D600" s="162">
        <f aca="true" t="shared" si="12" ref="D600:D617">SUM(E600:K600)</f>
        <v>0</v>
      </c>
      <c r="E600" s="263"/>
      <c r="F600" s="263"/>
      <c r="G600" s="263"/>
      <c r="H600" s="263"/>
      <c r="I600" s="263"/>
      <c r="J600" s="263"/>
      <c r="K600" s="263"/>
    </row>
    <row r="601" spans="1:12" ht="15.75">
      <c r="A601" s="10"/>
      <c r="B601" s="1" t="s">
        <v>163</v>
      </c>
      <c r="C601" s="2">
        <v>6200</v>
      </c>
      <c r="D601" s="162">
        <f t="shared" si="12"/>
        <v>0</v>
      </c>
      <c r="E601" s="263"/>
      <c r="F601" s="263"/>
      <c r="G601" s="263"/>
      <c r="H601" s="263"/>
      <c r="I601" s="263"/>
      <c r="J601" s="263"/>
      <c r="K601" s="263"/>
      <c r="L601" s="50"/>
    </row>
    <row r="602" spans="1:12" ht="15.75">
      <c r="A602" s="10"/>
      <c r="B602" s="1" t="s">
        <v>164</v>
      </c>
      <c r="C602" s="2">
        <v>6300</v>
      </c>
      <c r="D602" s="162">
        <f t="shared" si="12"/>
        <v>0</v>
      </c>
      <c r="E602" s="263"/>
      <c r="F602" s="263"/>
      <c r="G602" s="263"/>
      <c r="H602" s="263"/>
      <c r="I602" s="263"/>
      <c r="J602" s="263"/>
      <c r="K602" s="263"/>
      <c r="L602" s="50"/>
    </row>
    <row r="603" spans="1:12" ht="15.75">
      <c r="A603" s="10"/>
      <c r="B603" s="1" t="s">
        <v>165</v>
      </c>
      <c r="C603" s="2">
        <v>6400</v>
      </c>
      <c r="D603" s="162">
        <f t="shared" si="12"/>
        <v>3500</v>
      </c>
      <c r="E603" s="263"/>
      <c r="F603" s="263"/>
      <c r="G603" s="263">
        <v>3500</v>
      </c>
      <c r="H603" s="263"/>
      <c r="I603" s="263"/>
      <c r="J603" s="263"/>
      <c r="K603" s="263"/>
      <c r="L603" s="50"/>
    </row>
    <row r="604" spans="1:12" ht="15.75">
      <c r="A604" s="10"/>
      <c r="B604" s="1" t="s">
        <v>473</v>
      </c>
      <c r="C604" s="2">
        <v>6500</v>
      </c>
      <c r="D604" s="162">
        <f t="shared" si="12"/>
        <v>0</v>
      </c>
      <c r="E604" s="263"/>
      <c r="F604" s="263"/>
      <c r="G604" s="263"/>
      <c r="H604" s="263"/>
      <c r="I604" s="263"/>
      <c r="J604" s="263"/>
      <c r="K604" s="263"/>
      <c r="L604" s="50"/>
    </row>
    <row r="605" spans="1:12" ht="15.75">
      <c r="A605" s="10"/>
      <c r="B605" s="1" t="s">
        <v>290</v>
      </c>
      <c r="C605" s="2">
        <v>7100</v>
      </c>
      <c r="D605" s="162">
        <f t="shared" si="12"/>
        <v>0</v>
      </c>
      <c r="E605" s="263"/>
      <c r="F605" s="263"/>
      <c r="G605" s="263"/>
      <c r="H605" s="263"/>
      <c r="I605" s="263"/>
      <c r="J605" s="263"/>
      <c r="K605" s="263"/>
      <c r="L605" s="50"/>
    </row>
    <row r="606" spans="1:12" ht="15.75">
      <c r="A606" s="10"/>
      <c r="B606" s="1" t="s">
        <v>166</v>
      </c>
      <c r="C606" s="2">
        <v>7200</v>
      </c>
      <c r="D606" s="162">
        <f t="shared" si="12"/>
        <v>0</v>
      </c>
      <c r="E606" s="263"/>
      <c r="F606" s="263"/>
      <c r="G606" s="263"/>
      <c r="H606" s="263"/>
      <c r="I606" s="263"/>
      <c r="J606" s="263"/>
      <c r="K606" s="263"/>
      <c r="L606" s="50"/>
    </row>
    <row r="607" spans="1:12" ht="15.75">
      <c r="A607" s="10"/>
      <c r="B607" s="1" t="s">
        <v>167</v>
      </c>
      <c r="C607" s="2">
        <v>7300</v>
      </c>
      <c r="D607" s="162">
        <f t="shared" si="12"/>
        <v>0</v>
      </c>
      <c r="E607" s="263"/>
      <c r="F607" s="263"/>
      <c r="G607" s="263"/>
      <c r="H607" s="263"/>
      <c r="I607" s="263"/>
      <c r="J607" s="263"/>
      <c r="K607" s="263"/>
      <c r="L607" s="50"/>
    </row>
    <row r="608" spans="1:12" ht="15.75">
      <c r="A608" s="10"/>
      <c r="B608" s="1" t="s">
        <v>168</v>
      </c>
      <c r="C608" s="2">
        <v>7400</v>
      </c>
      <c r="D608" s="162">
        <f t="shared" si="12"/>
        <v>0</v>
      </c>
      <c r="E608" s="263"/>
      <c r="F608" s="263"/>
      <c r="G608" s="263"/>
      <c r="H608" s="263"/>
      <c r="I608" s="263"/>
      <c r="J608" s="263"/>
      <c r="K608" s="263"/>
      <c r="L608" s="50"/>
    </row>
    <row r="609" spans="1:12" ht="15.75">
      <c r="A609" s="10"/>
      <c r="B609" s="1" t="s">
        <v>169</v>
      </c>
      <c r="C609" s="2">
        <v>7500</v>
      </c>
      <c r="D609" s="162">
        <f t="shared" si="12"/>
        <v>0</v>
      </c>
      <c r="E609" s="263"/>
      <c r="F609" s="263"/>
      <c r="G609" s="263"/>
      <c r="H609" s="263"/>
      <c r="I609" s="263"/>
      <c r="J609" s="263"/>
      <c r="K609" s="263"/>
      <c r="L609" s="50"/>
    </row>
    <row r="610" spans="1:12" ht="15.75">
      <c r="A610" s="10"/>
      <c r="B610" s="1" t="s">
        <v>199</v>
      </c>
      <c r="C610" s="2">
        <v>7600</v>
      </c>
      <c r="D610" s="162">
        <f t="shared" si="12"/>
        <v>0</v>
      </c>
      <c r="E610" s="263"/>
      <c r="F610" s="263"/>
      <c r="G610" s="263"/>
      <c r="H610" s="263"/>
      <c r="I610" s="263"/>
      <c r="J610" s="263"/>
      <c r="K610" s="263"/>
      <c r="L610" s="50"/>
    </row>
    <row r="611" spans="1:12" ht="15.75">
      <c r="A611" s="10"/>
      <c r="B611" s="1" t="s">
        <v>170</v>
      </c>
      <c r="C611" s="2">
        <v>7700</v>
      </c>
      <c r="D611" s="162">
        <f t="shared" si="12"/>
        <v>0</v>
      </c>
      <c r="E611" s="263"/>
      <c r="F611" s="263"/>
      <c r="G611" s="263"/>
      <c r="H611" s="263"/>
      <c r="I611" s="263"/>
      <c r="J611" s="263"/>
      <c r="K611" s="263"/>
      <c r="L611" s="50"/>
    </row>
    <row r="612" spans="1:12" ht="15.75">
      <c r="A612" s="10"/>
      <c r="B612" s="1" t="s">
        <v>309</v>
      </c>
      <c r="C612" s="2">
        <v>7800</v>
      </c>
      <c r="D612" s="162">
        <f t="shared" si="12"/>
        <v>0</v>
      </c>
      <c r="E612" s="263"/>
      <c r="F612" s="263"/>
      <c r="G612" s="263"/>
      <c r="H612" s="263"/>
      <c r="I612" s="263"/>
      <c r="J612" s="263"/>
      <c r="K612" s="263"/>
      <c r="L612" s="50"/>
    </row>
    <row r="613" spans="1:12" ht="15.75">
      <c r="A613" s="10"/>
      <c r="B613" s="1" t="s">
        <v>171</v>
      </c>
      <c r="C613" s="2">
        <v>7900</v>
      </c>
      <c r="D613" s="162">
        <f t="shared" si="12"/>
        <v>0</v>
      </c>
      <c r="E613" s="263"/>
      <c r="F613" s="263"/>
      <c r="G613" s="263"/>
      <c r="H613" s="263"/>
      <c r="I613" s="263"/>
      <c r="J613" s="263"/>
      <c r="K613" s="263"/>
      <c r="L613" s="50"/>
    </row>
    <row r="614" spans="1:12" ht="15.75">
      <c r="A614" s="10"/>
      <c r="B614" s="1" t="s">
        <v>172</v>
      </c>
      <c r="C614" s="2">
        <v>8100</v>
      </c>
      <c r="D614" s="162">
        <f t="shared" si="12"/>
        <v>0</v>
      </c>
      <c r="E614" s="263"/>
      <c r="F614" s="263"/>
      <c r="G614" s="263"/>
      <c r="H614" s="263"/>
      <c r="I614" s="263"/>
      <c r="J614" s="263"/>
      <c r="K614" s="263"/>
      <c r="L614" s="50"/>
    </row>
    <row r="615" spans="1:12" ht="15.75">
      <c r="A615" s="10"/>
      <c r="B615" s="1" t="s">
        <v>173</v>
      </c>
      <c r="C615" s="2">
        <v>8200</v>
      </c>
      <c r="D615" s="162">
        <f t="shared" si="12"/>
        <v>0</v>
      </c>
      <c r="E615" s="263"/>
      <c r="F615" s="263"/>
      <c r="G615" s="263"/>
      <c r="H615" s="263"/>
      <c r="I615" s="263"/>
      <c r="J615" s="263"/>
      <c r="K615" s="263"/>
      <c r="L615" s="50"/>
    </row>
    <row r="616" spans="1:12" ht="15.75">
      <c r="A616" s="10"/>
      <c r="B616" s="1" t="s">
        <v>174</v>
      </c>
      <c r="C616" s="2">
        <v>9100</v>
      </c>
      <c r="D616" s="162">
        <f t="shared" si="12"/>
        <v>0</v>
      </c>
      <c r="E616" s="263"/>
      <c r="F616" s="263"/>
      <c r="G616" s="263"/>
      <c r="H616" s="263"/>
      <c r="I616" s="263"/>
      <c r="J616" s="263"/>
      <c r="K616" s="263"/>
      <c r="L616" s="50"/>
    </row>
    <row r="617" spans="1:12" ht="16.5" thickBot="1">
      <c r="A617" s="10"/>
      <c r="B617" s="1" t="s">
        <v>210</v>
      </c>
      <c r="C617" s="2">
        <v>9300</v>
      </c>
      <c r="D617" s="163">
        <f t="shared" si="12"/>
        <v>0</v>
      </c>
      <c r="E617" s="310"/>
      <c r="F617" s="310"/>
      <c r="G617" s="310"/>
      <c r="H617" s="310"/>
      <c r="I617" s="310"/>
      <c r="J617" s="264"/>
      <c r="K617" s="310"/>
      <c r="L617" s="50"/>
    </row>
    <row r="618" spans="1:12" ht="16.5" thickBot="1">
      <c r="A618" s="10"/>
      <c r="B618" s="223" t="s">
        <v>28</v>
      </c>
      <c r="C618" s="5"/>
      <c r="D618" s="187">
        <f>SUM(E618:K618)</f>
        <v>3500</v>
      </c>
      <c r="E618" s="36">
        <f aca="true" t="shared" si="13" ref="E618:K618">SUM(E599:E617)</f>
        <v>0</v>
      </c>
      <c r="F618" s="36">
        <f t="shared" si="13"/>
        <v>0</v>
      </c>
      <c r="G618" s="36">
        <f t="shared" si="13"/>
        <v>3500</v>
      </c>
      <c r="H618" s="36">
        <f t="shared" si="13"/>
        <v>0</v>
      </c>
      <c r="I618" s="36">
        <f t="shared" si="13"/>
        <v>0</v>
      </c>
      <c r="J618" s="36">
        <f t="shared" si="13"/>
        <v>0</v>
      </c>
      <c r="K618" s="36">
        <f t="shared" si="13"/>
        <v>0</v>
      </c>
      <c r="L618" s="50"/>
    </row>
    <row r="619" spans="1:12" ht="15.75">
      <c r="A619" s="10"/>
      <c r="B619" s="270" t="s">
        <v>29</v>
      </c>
      <c r="C619" s="52"/>
      <c r="D619" s="170"/>
      <c r="E619" s="8"/>
      <c r="F619" s="8"/>
      <c r="G619" s="8"/>
      <c r="H619" s="8"/>
      <c r="I619" s="8"/>
      <c r="J619" s="8"/>
      <c r="K619" s="8"/>
      <c r="L619" s="50"/>
    </row>
    <row r="620" spans="1:11" ht="15.75">
      <c r="A620" s="10"/>
      <c r="B620" s="132" t="s">
        <v>46</v>
      </c>
      <c r="C620" s="55"/>
      <c r="D620" s="105"/>
      <c r="E620" s="46"/>
      <c r="F620" s="46"/>
      <c r="G620" s="46"/>
      <c r="H620" s="46"/>
      <c r="I620" s="46"/>
      <c r="J620" s="46"/>
      <c r="K620" s="8"/>
    </row>
    <row r="621" spans="1:11" ht="15.75">
      <c r="A621" s="10"/>
      <c r="B621" s="126" t="s">
        <v>193</v>
      </c>
      <c r="C621" s="2">
        <v>910</v>
      </c>
      <c r="D621" s="172"/>
      <c r="E621" s="46"/>
      <c r="F621" s="46"/>
      <c r="G621" s="46"/>
      <c r="H621" s="46"/>
      <c r="I621" s="46"/>
      <c r="J621" s="46"/>
      <c r="K621" s="8"/>
    </row>
    <row r="622" spans="1:11" ht="15.75">
      <c r="A622" s="10"/>
      <c r="B622" s="126" t="s">
        <v>175</v>
      </c>
      <c r="C622" s="2">
        <v>920</v>
      </c>
      <c r="D622" s="172"/>
      <c r="E622" s="46"/>
      <c r="F622" s="46"/>
      <c r="G622" s="46"/>
      <c r="H622" s="46"/>
      <c r="I622" s="46"/>
      <c r="J622" s="46"/>
      <c r="K622" s="8"/>
    </row>
    <row r="623" spans="1:11" ht="15.75">
      <c r="A623" s="10"/>
      <c r="B623" s="126" t="s">
        <v>176</v>
      </c>
      <c r="C623" s="2">
        <v>930</v>
      </c>
      <c r="D623" s="172"/>
      <c r="E623" s="46"/>
      <c r="F623" s="46"/>
      <c r="G623" s="46"/>
      <c r="H623" s="46"/>
      <c r="I623" s="46"/>
      <c r="J623" s="46"/>
      <c r="K623" s="8"/>
    </row>
    <row r="624" spans="1:11" ht="15.75">
      <c r="A624" s="10"/>
      <c r="B624" s="126" t="s">
        <v>198</v>
      </c>
      <c r="C624" s="2">
        <v>950</v>
      </c>
      <c r="D624" s="172"/>
      <c r="E624" s="46"/>
      <c r="F624" s="46"/>
      <c r="G624" s="46"/>
      <c r="H624" s="46"/>
      <c r="I624" s="46"/>
      <c r="J624" s="46"/>
      <c r="K624" s="8"/>
    </row>
    <row r="625" spans="1:5" ht="15.75">
      <c r="A625" s="10"/>
      <c r="B625" s="125" t="s">
        <v>292</v>
      </c>
      <c r="C625" s="32">
        <v>960</v>
      </c>
      <c r="D625" s="173"/>
      <c r="E625" s="142"/>
    </row>
    <row r="626" spans="1:11" ht="15.75">
      <c r="A626" s="10"/>
      <c r="B626" s="126" t="s">
        <v>178</v>
      </c>
      <c r="C626" s="2">
        <v>970</v>
      </c>
      <c r="D626" s="173"/>
      <c r="E626" s="46"/>
      <c r="F626" s="46"/>
      <c r="G626" s="46"/>
      <c r="H626" s="46"/>
      <c r="I626" s="46"/>
      <c r="J626" s="46"/>
      <c r="K626" s="8"/>
    </row>
    <row r="627" spans="1:11" ht="15.75">
      <c r="A627" s="10"/>
      <c r="B627" s="126" t="s">
        <v>179</v>
      </c>
      <c r="C627" s="2">
        <v>990</v>
      </c>
      <c r="D627" s="173"/>
      <c r="E627" s="46"/>
      <c r="F627" s="46"/>
      <c r="G627" s="46"/>
      <c r="H627" s="46"/>
      <c r="I627" s="46"/>
      <c r="J627" s="46"/>
      <c r="K627" s="8"/>
    </row>
    <row r="628" spans="1:11" ht="16.5" thickBot="1">
      <c r="A628" s="10"/>
      <c r="B628" s="127" t="s">
        <v>180</v>
      </c>
      <c r="C628" s="96">
        <v>9700</v>
      </c>
      <c r="D628" s="163">
        <f>SUM(D621:D627)</f>
        <v>0</v>
      </c>
      <c r="E628" s="8"/>
      <c r="F628" s="8"/>
      <c r="G628" s="8"/>
      <c r="H628" s="8"/>
      <c r="I628" s="8"/>
      <c r="J628" s="8"/>
      <c r="K628" s="8"/>
    </row>
    <row r="629" spans="1:11" ht="16.5" thickBot="1">
      <c r="A629" s="10"/>
      <c r="B629" s="223" t="s">
        <v>31</v>
      </c>
      <c r="C629" s="56"/>
      <c r="D629" s="190">
        <f>(D628)</f>
        <v>0</v>
      </c>
      <c r="E629" s="46"/>
      <c r="F629" s="8"/>
      <c r="G629" s="46"/>
      <c r="H629" s="46"/>
      <c r="I629" s="46"/>
      <c r="J629" s="46"/>
      <c r="K629" s="8"/>
    </row>
    <row r="630" spans="1:11" ht="15.75">
      <c r="A630" s="10"/>
      <c r="B630" s="265"/>
      <c r="C630" s="146"/>
      <c r="D630" s="164"/>
      <c r="E630" s="46"/>
      <c r="F630" s="8"/>
      <c r="G630" s="46"/>
      <c r="H630" s="46"/>
      <c r="I630" s="46"/>
      <c r="J630" s="46"/>
      <c r="K630" s="8"/>
    </row>
    <row r="631" spans="1:11" ht="15.75">
      <c r="A631" s="10"/>
      <c r="B631" s="27" t="str">
        <f>IF(H$2="","Nonspendable Fund Balance",CONCATENATE("Nonspendable Fund Balance, ",LOOKUP(H$2,T$2:T$8,V$2:V$8)))</f>
        <v>Nonspendable Fund Balance, June 30, 2016</v>
      </c>
      <c r="C631" s="34">
        <v>2710</v>
      </c>
      <c r="D631" s="259"/>
      <c r="E631" s="143"/>
      <c r="F631" s="8"/>
      <c r="G631" s="46"/>
      <c r="H631" s="46"/>
      <c r="I631" s="46"/>
      <c r="J631" s="46"/>
      <c r="K631" s="8"/>
    </row>
    <row r="632" spans="1:11" ht="15.75">
      <c r="A632" s="10"/>
      <c r="B632" s="1" t="str">
        <f>IF(H$2="","Restricted Fund Balance",CONCATENATE("Restricted Fund Balance, ",LOOKUP(H$2,T$2:T$8,V$2:V$8)))</f>
        <v>Restricted Fund Balance, June 30, 2016</v>
      </c>
      <c r="C632" s="2">
        <v>2720</v>
      </c>
      <c r="D632" s="259"/>
      <c r="E632" s="143"/>
      <c r="F632" s="8"/>
      <c r="G632" s="46"/>
      <c r="H632" s="46"/>
      <c r="I632" s="46"/>
      <c r="J632" s="46"/>
      <c r="K632" s="8"/>
    </row>
    <row r="633" spans="1:11" ht="15.75">
      <c r="A633" s="10"/>
      <c r="B633" s="1" t="str">
        <f>IF(H$2="","Committed Fund Balance",CONCATENATE("Committed Fund Balance, ",LOOKUP(H$2,T$2:T$8,V$2:V$8)))</f>
        <v>Committed Fund Balance, June 30, 2016</v>
      </c>
      <c r="C633" s="2">
        <v>2730</v>
      </c>
      <c r="D633" s="173"/>
      <c r="E633" s="143"/>
      <c r="F633" s="8"/>
      <c r="G633" s="46"/>
      <c r="H633" s="46"/>
      <c r="I633" s="46"/>
      <c r="J633" s="46"/>
      <c r="K633" s="8"/>
    </row>
    <row r="634" spans="1:11" ht="15.75">
      <c r="A634" s="10"/>
      <c r="B634" s="1" t="str">
        <f>IF(H$2="","Assigned Fund Balance",CONCATENATE("Assigned Fund Balance, ",LOOKUP(H$2,T$2:T$8,V$2:V$8)))</f>
        <v>Assigned Fund Balance, June 30, 2016</v>
      </c>
      <c r="C634" s="2">
        <v>2740</v>
      </c>
      <c r="D634" s="173"/>
      <c r="E634" s="143"/>
      <c r="F634" s="8"/>
      <c r="G634" s="46"/>
      <c r="H634" s="46"/>
      <c r="I634" s="46"/>
      <c r="J634" s="46"/>
      <c r="K634" s="8"/>
    </row>
    <row r="635" spans="1:11" ht="16.5" thickBot="1">
      <c r="A635" s="10"/>
      <c r="B635" s="1" t="str">
        <f>IF(H$2="","Unassigned Fund Balance",CONCATENATE("Unassigned Fund Balance, ",LOOKUP(H$2,T$2:T$8,V$2:V$8)))</f>
        <v>Unassigned Fund Balance, June 30, 2016</v>
      </c>
      <c r="C635" s="2">
        <v>2750</v>
      </c>
      <c r="D635" s="266"/>
      <c r="E635" s="143"/>
      <c r="F635" s="8"/>
      <c r="G635" s="46"/>
      <c r="H635" s="46"/>
      <c r="I635" s="46"/>
      <c r="J635" s="46"/>
      <c r="K635" s="8"/>
    </row>
    <row r="636" spans="1:11" ht="16.5" thickBot="1">
      <c r="A636" s="10"/>
      <c r="B636" s="267" t="s">
        <v>268</v>
      </c>
      <c r="C636" s="23">
        <v>2700</v>
      </c>
      <c r="D636" s="187">
        <f>SUM(D631:D635)</f>
        <v>0</v>
      </c>
      <c r="E636" s="46"/>
      <c r="F636" s="8"/>
      <c r="G636" s="46"/>
      <c r="H636" s="46"/>
      <c r="I636" s="46"/>
      <c r="J636" s="46"/>
      <c r="K636" s="8"/>
    </row>
    <row r="637" spans="1:11" ht="15.75">
      <c r="A637" s="10"/>
      <c r="B637" s="233" t="s">
        <v>363</v>
      </c>
      <c r="C637" s="63"/>
      <c r="D637" s="44"/>
      <c r="E637" s="46"/>
      <c r="F637" s="8"/>
      <c r="G637" s="46"/>
      <c r="H637" s="46"/>
      <c r="I637" s="46"/>
      <c r="J637" s="46"/>
      <c r="K637" s="8"/>
    </row>
    <row r="638" spans="1:11" ht="16.5" thickBot="1">
      <c r="A638" s="10"/>
      <c r="B638" s="237" t="s">
        <v>195</v>
      </c>
      <c r="C638" s="68"/>
      <c r="D638" s="168">
        <f>D618+D629+D636</f>
        <v>3500</v>
      </c>
      <c r="E638" s="46"/>
      <c r="F638" s="8"/>
      <c r="G638" s="46"/>
      <c r="H638" s="46"/>
      <c r="I638" s="46"/>
      <c r="J638" s="46"/>
      <c r="K638" s="8"/>
    </row>
    <row r="639" ht="16.5" thickTop="1">
      <c r="A639" s="10"/>
    </row>
    <row r="640" spans="1:6" ht="15.75">
      <c r="A640" s="10"/>
      <c r="B640" s="9" t="s">
        <v>32</v>
      </c>
      <c r="F640" s="74"/>
    </row>
    <row r="641" spans="1:6" ht="15.75">
      <c r="A641" s="10"/>
      <c r="F641" s="74"/>
    </row>
    <row r="642" spans="1:6" ht="15.75">
      <c r="A642" s="10" t="s">
        <v>242</v>
      </c>
      <c r="B642" s="11" t="str">
        <f>$B$1</f>
        <v>DISTRICT SCHOOL BOARD OF OKEECHOBEE COUNTY</v>
      </c>
      <c r="C642" s="75"/>
      <c r="D642" s="174"/>
      <c r="F642" s="74"/>
    </row>
    <row r="643" spans="1:6" ht="15.75">
      <c r="A643" s="10"/>
      <c r="B643" s="11" t="s">
        <v>0</v>
      </c>
      <c r="C643" s="76"/>
      <c r="D643" s="174"/>
      <c r="F643" s="74"/>
    </row>
    <row r="644" spans="1:6" ht="15.75">
      <c r="A644" s="10"/>
      <c r="B644" s="12" t="str">
        <f>$B$26</f>
        <v>For Fiscal Year Ending June 30, 2016</v>
      </c>
      <c r="C644" s="76"/>
      <c r="D644" s="174"/>
      <c r="F644" s="74"/>
    </row>
    <row r="645" spans="1:6" ht="15.75">
      <c r="A645" s="10"/>
      <c r="B645" s="75"/>
      <c r="C645" s="76"/>
      <c r="D645" s="174"/>
      <c r="F645" s="74"/>
    </row>
    <row r="646" spans="1:11" ht="15.75">
      <c r="A646" s="10"/>
      <c r="B646" s="338" t="s">
        <v>298</v>
      </c>
      <c r="C646" s="338"/>
      <c r="D646" s="218" t="s">
        <v>101</v>
      </c>
      <c r="E646" s="140"/>
      <c r="F646" s="74"/>
      <c r="K646" s="208"/>
    </row>
    <row r="647" spans="1:6" ht="15.75">
      <c r="A647" s="10"/>
      <c r="B647" s="274"/>
      <c r="C647" s="103" t="s">
        <v>9</v>
      </c>
      <c r="D647" s="175"/>
      <c r="F647" s="74"/>
    </row>
    <row r="648" spans="1:6" ht="15.75">
      <c r="A648" s="10"/>
      <c r="B648" s="275" t="s">
        <v>10</v>
      </c>
      <c r="C648" s="79" t="s">
        <v>11</v>
      </c>
      <c r="D648" s="151"/>
      <c r="F648" s="74"/>
    </row>
    <row r="649" spans="1:6" ht="15.75">
      <c r="A649" s="10"/>
      <c r="B649" s="130" t="s">
        <v>315</v>
      </c>
      <c r="C649" s="219"/>
      <c r="D649" s="220"/>
      <c r="F649" s="74"/>
    </row>
    <row r="650" spans="1:6" ht="15.75">
      <c r="A650" s="10"/>
      <c r="B650" s="199" t="s">
        <v>128</v>
      </c>
      <c r="C650" s="200">
        <v>3280</v>
      </c>
      <c r="D650" s="172"/>
      <c r="F650" s="74"/>
    </row>
    <row r="651" spans="1:6" ht="16.5" thickBot="1">
      <c r="A651" s="10"/>
      <c r="B651" s="126" t="s">
        <v>334</v>
      </c>
      <c r="C651" s="23">
        <v>3200</v>
      </c>
      <c r="D651" s="163">
        <f>D650</f>
        <v>0</v>
      </c>
      <c r="E651" s="140"/>
      <c r="F651" s="74"/>
    </row>
    <row r="652" spans="1:6" ht="15.75">
      <c r="A652" s="10"/>
      <c r="B652" s="130" t="s">
        <v>316</v>
      </c>
      <c r="C652" s="219"/>
      <c r="D652" s="229"/>
      <c r="E652" s="140"/>
      <c r="F652" s="74"/>
    </row>
    <row r="653" spans="1:6" ht="15.75">
      <c r="A653" s="10"/>
      <c r="B653" s="125" t="s">
        <v>307</v>
      </c>
      <c r="C653" s="201">
        <v>3430</v>
      </c>
      <c r="D653" s="172"/>
      <c r="F653" s="74"/>
    </row>
    <row r="654" spans="1:6" ht="15.75">
      <c r="A654" s="10"/>
      <c r="B654" s="125" t="s">
        <v>362</v>
      </c>
      <c r="C654" s="227">
        <v>3440</v>
      </c>
      <c r="D654" s="172"/>
      <c r="F654" s="74"/>
    </row>
    <row r="655" spans="1:6" ht="15.75">
      <c r="A655" s="10"/>
      <c r="B655" s="82" t="s">
        <v>335</v>
      </c>
      <c r="C655" s="83">
        <v>3495</v>
      </c>
      <c r="D655" s="172"/>
      <c r="F655" s="74"/>
    </row>
    <row r="656" spans="1:6" ht="16.5" thickBot="1">
      <c r="A656" s="10"/>
      <c r="B656" s="126" t="s">
        <v>317</v>
      </c>
      <c r="C656" s="56">
        <v>3400</v>
      </c>
      <c r="D656" s="163">
        <f>D653+D654+D655</f>
        <v>0</v>
      </c>
      <c r="E656" s="140"/>
      <c r="F656" s="74"/>
    </row>
    <row r="657" spans="1:6" ht="16.5" thickBot="1">
      <c r="A657" s="10"/>
      <c r="B657" s="235" t="s">
        <v>15</v>
      </c>
      <c r="C657" s="84">
        <v>3000</v>
      </c>
      <c r="D657" s="177">
        <f>D651+D656</f>
        <v>0</v>
      </c>
      <c r="E657" s="140"/>
      <c r="F657" s="74"/>
    </row>
    <row r="658" spans="1:6" ht="15.75">
      <c r="A658" s="10"/>
      <c r="B658" s="276" t="s">
        <v>51</v>
      </c>
      <c r="C658" s="85"/>
      <c r="D658" s="178"/>
      <c r="F658" s="74"/>
    </row>
    <row r="659" spans="1:6" ht="15.75">
      <c r="A659" s="10"/>
      <c r="B659" s="133" t="s">
        <v>61</v>
      </c>
      <c r="C659" s="85"/>
      <c r="D659" s="178"/>
      <c r="F659" s="74"/>
    </row>
    <row r="660" spans="1:23" ht="15.75">
      <c r="A660" s="10"/>
      <c r="B660" s="126" t="s">
        <v>188</v>
      </c>
      <c r="C660" s="277">
        <v>3610</v>
      </c>
      <c r="D660" s="172"/>
      <c r="F660" s="74"/>
      <c r="S660" s="320"/>
      <c r="U660" s="320"/>
      <c r="V660" s="320"/>
      <c r="W660" s="320"/>
    </row>
    <row r="661" spans="1:20" ht="15.75">
      <c r="A661" s="10"/>
      <c r="B661" s="126" t="s">
        <v>156</v>
      </c>
      <c r="C661" s="277">
        <v>3620</v>
      </c>
      <c r="D661" s="172"/>
      <c r="F661" s="74"/>
      <c r="T661" s="321"/>
    </row>
    <row r="662" spans="1:6" ht="15.75">
      <c r="A662" s="10"/>
      <c r="B662" s="126" t="s">
        <v>157</v>
      </c>
      <c r="C662" s="277">
        <v>3630</v>
      </c>
      <c r="D662" s="172"/>
      <c r="F662" s="74"/>
    </row>
    <row r="663" spans="1:6" ht="15.75">
      <c r="A663" s="10"/>
      <c r="B663" s="126" t="s">
        <v>194</v>
      </c>
      <c r="C663" s="277">
        <v>3650</v>
      </c>
      <c r="D663" s="172"/>
      <c r="F663" s="74"/>
    </row>
    <row r="664" spans="1:13" ht="15.75">
      <c r="A664" s="10"/>
      <c r="B664" s="127" t="s">
        <v>296</v>
      </c>
      <c r="C664" s="23">
        <v>3660</v>
      </c>
      <c r="D664" s="173"/>
      <c r="E664" s="144"/>
      <c r="F664" s="49"/>
      <c r="G664" s="49"/>
      <c r="H664" s="49"/>
      <c r="I664" s="49"/>
      <c r="J664" s="49"/>
      <c r="K664" s="49"/>
      <c r="L664" s="49"/>
      <c r="M664" s="49"/>
    </row>
    <row r="665" spans="1:6" ht="15.75">
      <c r="A665" s="10"/>
      <c r="B665" s="126" t="s">
        <v>159</v>
      </c>
      <c r="C665" s="277">
        <v>3670</v>
      </c>
      <c r="D665" s="172"/>
      <c r="F665" s="74"/>
    </row>
    <row r="666" spans="1:6" ht="15.75">
      <c r="A666" s="10"/>
      <c r="B666" s="126" t="s">
        <v>160</v>
      </c>
      <c r="C666" s="277">
        <v>3690</v>
      </c>
      <c r="D666" s="278"/>
      <c r="F666" s="74"/>
    </row>
    <row r="667" spans="1:6" ht="16.5" thickBot="1">
      <c r="A667" s="10"/>
      <c r="B667" s="126" t="s">
        <v>200</v>
      </c>
      <c r="C667" s="277">
        <v>3600</v>
      </c>
      <c r="D667" s="163">
        <f>SUM(D660:D666)</f>
        <v>0</v>
      </c>
      <c r="F667" s="74"/>
    </row>
    <row r="668" spans="1:6" ht="16.5" thickBot="1">
      <c r="A668" s="10"/>
      <c r="B668" s="279" t="s">
        <v>18</v>
      </c>
      <c r="C668" s="86"/>
      <c r="D668" s="205">
        <f>D667</f>
        <v>0</v>
      </c>
      <c r="F668" s="74"/>
    </row>
    <row r="669" spans="1:6" ht="15.75">
      <c r="A669" s="10"/>
      <c r="B669" s="87"/>
      <c r="C669" s="88"/>
      <c r="D669" s="179"/>
      <c r="F669" s="74"/>
    </row>
    <row r="670" spans="1:6" ht="16.5" thickBot="1">
      <c r="A670" s="10"/>
      <c r="B670" s="1" t="str">
        <f>IF(H2="","Fund Balance",CONCATENATE("Fund Balance, ",LOOKUP(H2,T2:T8,U2:U8)))</f>
        <v>Fund Balance, July 1, 2015</v>
      </c>
      <c r="C670" s="84">
        <v>2800</v>
      </c>
      <c r="D670" s="271"/>
      <c r="F670" s="74"/>
    </row>
    <row r="671" spans="1:6" ht="15.75">
      <c r="A671" s="10"/>
      <c r="B671" s="280" t="s">
        <v>35</v>
      </c>
      <c r="C671" s="88"/>
      <c r="D671" s="178"/>
      <c r="F671" s="74"/>
    </row>
    <row r="672" spans="1:6" ht="16.5" thickBot="1">
      <c r="A672" s="10"/>
      <c r="B672" s="235" t="s">
        <v>201</v>
      </c>
      <c r="C672" s="84"/>
      <c r="D672" s="180">
        <f>SUM(D657+D668+D670)</f>
        <v>0</v>
      </c>
      <c r="F672" s="74"/>
    </row>
    <row r="673" spans="1:6" ht="16.5" thickTop="1">
      <c r="A673" s="10"/>
      <c r="B673" s="281"/>
      <c r="C673" s="197"/>
      <c r="D673" s="204"/>
      <c r="F673" s="74"/>
    </row>
    <row r="674" spans="1:6" ht="15.75">
      <c r="A674" s="10"/>
      <c r="B674" s="207" t="s">
        <v>32</v>
      </c>
      <c r="C674" s="197"/>
      <c r="D674" s="204"/>
      <c r="F674" s="74"/>
    </row>
    <row r="675" spans="1:6" ht="15.75">
      <c r="A675" s="10"/>
      <c r="B675" s="207"/>
      <c r="C675" s="197"/>
      <c r="D675" s="204"/>
      <c r="F675" s="74"/>
    </row>
    <row r="676" spans="1:6" ht="15.75">
      <c r="A676" s="10" t="s">
        <v>243</v>
      </c>
      <c r="B676" s="11" t="str">
        <f>$B$1</f>
        <v>DISTRICT SCHOOL BOARD OF OKEECHOBEE COUNTY</v>
      </c>
      <c r="C676" s="8"/>
      <c r="D676" s="204"/>
      <c r="F676" s="74"/>
    </row>
    <row r="677" spans="1:6" ht="15.75">
      <c r="A677" s="10"/>
      <c r="B677" s="12" t="s">
        <v>8</v>
      </c>
      <c r="C677" s="8"/>
      <c r="D677" s="204"/>
      <c r="F677" s="74"/>
    </row>
    <row r="678" spans="1:6" ht="15.75">
      <c r="A678" s="10"/>
      <c r="B678" s="12" t="str">
        <f>$B$26</f>
        <v>For Fiscal Year Ending June 30, 2016</v>
      </c>
      <c r="C678" s="8"/>
      <c r="D678" s="204"/>
      <c r="F678" s="74"/>
    </row>
    <row r="679" spans="1:6" ht="15.75">
      <c r="A679" s="10"/>
      <c r="B679" s="8"/>
      <c r="C679" s="8"/>
      <c r="D679" s="204"/>
      <c r="F679" s="74"/>
    </row>
    <row r="680" spans="1:18" ht="15.75">
      <c r="A680" s="10"/>
      <c r="B680" s="120" t="s">
        <v>297</v>
      </c>
      <c r="C680" s="28"/>
      <c r="D680" s="206"/>
      <c r="E680" s="224"/>
      <c r="F680" s="153"/>
      <c r="G680" s="28"/>
      <c r="H680" s="28"/>
      <c r="I680" s="28"/>
      <c r="J680" s="28"/>
      <c r="K680" s="221" t="s">
        <v>318</v>
      </c>
      <c r="L680" s="8"/>
      <c r="M680" s="8"/>
      <c r="N680" s="8"/>
      <c r="O680" s="8"/>
      <c r="P680" s="8"/>
      <c r="Q680" s="8"/>
      <c r="R680" s="8"/>
    </row>
    <row r="681" spans="1:11" ht="15.75">
      <c r="A681" s="10"/>
      <c r="B681" s="89"/>
      <c r="C681" s="79" t="s">
        <v>9</v>
      </c>
      <c r="D681" s="55" t="s">
        <v>21</v>
      </c>
      <c r="E681" s="3" t="s">
        <v>22</v>
      </c>
      <c r="F681" s="3" t="s">
        <v>23</v>
      </c>
      <c r="G681" s="3" t="s">
        <v>24</v>
      </c>
      <c r="H681" s="3" t="s">
        <v>25</v>
      </c>
      <c r="I681" s="3" t="s">
        <v>482</v>
      </c>
      <c r="J681" s="3" t="s">
        <v>26</v>
      </c>
      <c r="K681" s="3" t="s">
        <v>333</v>
      </c>
    </row>
    <row r="682" spans="1:11" ht="15.75">
      <c r="A682" s="10"/>
      <c r="B682" s="275" t="s">
        <v>27</v>
      </c>
      <c r="C682" s="81" t="s">
        <v>11</v>
      </c>
      <c r="D682" s="2"/>
      <c r="E682" s="2">
        <v>100</v>
      </c>
      <c r="F682" s="2">
        <v>200</v>
      </c>
      <c r="G682" s="2">
        <v>300</v>
      </c>
      <c r="H682" s="2">
        <v>400</v>
      </c>
      <c r="I682" s="2">
        <v>500</v>
      </c>
      <c r="J682" s="2">
        <v>600</v>
      </c>
      <c r="K682" s="2">
        <v>700</v>
      </c>
    </row>
    <row r="683" spans="1:11" ht="15.75">
      <c r="A683" s="10"/>
      <c r="B683" s="82" t="s">
        <v>202</v>
      </c>
      <c r="C683" s="91">
        <v>5000</v>
      </c>
      <c r="D683" s="162">
        <f>SUM(E683:K683)</f>
        <v>0</v>
      </c>
      <c r="E683" s="263"/>
      <c r="F683" s="263"/>
      <c r="G683" s="263"/>
      <c r="H683" s="263"/>
      <c r="I683" s="263"/>
      <c r="J683" s="263"/>
      <c r="K683" s="263"/>
    </row>
    <row r="684" spans="1:11" ht="15.75">
      <c r="A684" s="10"/>
      <c r="B684" s="1" t="s">
        <v>470</v>
      </c>
      <c r="C684" s="91">
        <v>6100</v>
      </c>
      <c r="D684" s="162">
        <f aca="true" t="shared" si="14" ref="D684:D701">SUM(E684:K684)</f>
        <v>0</v>
      </c>
      <c r="E684" s="263"/>
      <c r="F684" s="263"/>
      <c r="G684" s="263"/>
      <c r="H684" s="263"/>
      <c r="I684" s="263"/>
      <c r="J684" s="263"/>
      <c r="K684" s="263"/>
    </row>
    <row r="685" spans="1:11" ht="15.75">
      <c r="A685" s="10"/>
      <c r="B685" s="82" t="s">
        <v>203</v>
      </c>
      <c r="C685" s="91">
        <v>6200</v>
      </c>
      <c r="D685" s="162">
        <f t="shared" si="14"/>
        <v>0</v>
      </c>
      <c r="E685" s="263"/>
      <c r="F685" s="263"/>
      <c r="G685" s="263"/>
      <c r="H685" s="263"/>
      <c r="I685" s="263"/>
      <c r="J685" s="263"/>
      <c r="K685" s="263"/>
    </row>
    <row r="686" spans="1:11" ht="15.75">
      <c r="A686" s="10"/>
      <c r="B686" s="82" t="s">
        <v>204</v>
      </c>
      <c r="C686" s="91">
        <v>6300</v>
      </c>
      <c r="D686" s="162">
        <f t="shared" si="14"/>
        <v>0</v>
      </c>
      <c r="E686" s="263"/>
      <c r="F686" s="263"/>
      <c r="G686" s="263"/>
      <c r="H686" s="263"/>
      <c r="I686" s="263"/>
      <c r="J686" s="263"/>
      <c r="K686" s="263"/>
    </row>
    <row r="687" spans="1:11" ht="15.75">
      <c r="A687" s="10"/>
      <c r="B687" s="82" t="s">
        <v>165</v>
      </c>
      <c r="C687" s="91">
        <v>6400</v>
      </c>
      <c r="D687" s="162">
        <f t="shared" si="14"/>
        <v>0</v>
      </c>
      <c r="E687" s="263"/>
      <c r="F687" s="263"/>
      <c r="G687" s="263"/>
      <c r="H687" s="263"/>
      <c r="I687" s="263"/>
      <c r="J687" s="263"/>
      <c r="K687" s="263"/>
    </row>
    <row r="688" spans="1:11" ht="15.75">
      <c r="A688" s="10"/>
      <c r="B688" s="1" t="s">
        <v>473</v>
      </c>
      <c r="C688" s="2">
        <v>6500</v>
      </c>
      <c r="D688" s="162">
        <f t="shared" si="14"/>
        <v>0</v>
      </c>
      <c r="E688" s="263"/>
      <c r="F688" s="263"/>
      <c r="G688" s="263"/>
      <c r="H688" s="263"/>
      <c r="I688" s="263"/>
      <c r="J688" s="263"/>
      <c r="K688" s="263"/>
    </row>
    <row r="689" spans="1:11" ht="15.75">
      <c r="A689" s="10"/>
      <c r="B689" s="1" t="s">
        <v>290</v>
      </c>
      <c r="C689" s="2">
        <v>7100</v>
      </c>
      <c r="D689" s="162">
        <f t="shared" si="14"/>
        <v>0</v>
      </c>
      <c r="E689" s="263"/>
      <c r="F689" s="263"/>
      <c r="G689" s="263"/>
      <c r="H689" s="263"/>
      <c r="I689" s="263"/>
      <c r="J689" s="263"/>
      <c r="K689" s="263"/>
    </row>
    <row r="690" spans="1:11" ht="15.75">
      <c r="A690" s="10"/>
      <c r="B690" s="82" t="s">
        <v>205</v>
      </c>
      <c r="C690" s="91">
        <v>7200</v>
      </c>
      <c r="D690" s="162">
        <f t="shared" si="14"/>
        <v>0</v>
      </c>
      <c r="E690" s="263"/>
      <c r="F690" s="263"/>
      <c r="G690" s="263"/>
      <c r="H690" s="263"/>
      <c r="I690" s="263"/>
      <c r="J690" s="263"/>
      <c r="K690" s="263"/>
    </row>
    <row r="691" spans="1:11" ht="15.75">
      <c r="A691" s="10"/>
      <c r="B691" s="82" t="s">
        <v>167</v>
      </c>
      <c r="C691" s="91">
        <v>7300</v>
      </c>
      <c r="D691" s="162">
        <f t="shared" si="14"/>
        <v>0</v>
      </c>
      <c r="E691" s="263"/>
      <c r="F691" s="263"/>
      <c r="G691" s="263"/>
      <c r="H691" s="263"/>
      <c r="I691" s="263"/>
      <c r="J691" s="263"/>
      <c r="K691" s="263"/>
    </row>
    <row r="692" spans="1:11" ht="15.75">
      <c r="A692" s="10"/>
      <c r="B692" s="82" t="s">
        <v>168</v>
      </c>
      <c r="C692" s="91">
        <v>7400</v>
      </c>
      <c r="D692" s="162">
        <f t="shared" si="14"/>
        <v>0</v>
      </c>
      <c r="E692" s="263"/>
      <c r="F692" s="263"/>
      <c r="G692" s="263"/>
      <c r="H692" s="263"/>
      <c r="I692" s="263"/>
      <c r="J692" s="263"/>
      <c r="K692" s="263"/>
    </row>
    <row r="693" spans="1:23" s="8" customFormat="1" ht="15.75">
      <c r="A693" s="10"/>
      <c r="B693" s="82" t="s">
        <v>169</v>
      </c>
      <c r="C693" s="91">
        <v>7500</v>
      </c>
      <c r="D693" s="162">
        <f t="shared" si="14"/>
        <v>0</v>
      </c>
      <c r="E693" s="263"/>
      <c r="F693" s="263"/>
      <c r="G693" s="263"/>
      <c r="H693" s="263"/>
      <c r="I693" s="263"/>
      <c r="J693" s="263"/>
      <c r="K693" s="263"/>
      <c r="L693" s="9"/>
      <c r="M693" s="9"/>
      <c r="N693" s="9"/>
      <c r="O693" s="9"/>
      <c r="P693" s="9"/>
      <c r="Q693" s="9"/>
      <c r="R693" s="9"/>
      <c r="S693" s="318"/>
      <c r="T693" s="319"/>
      <c r="U693" s="318"/>
      <c r="V693" s="318"/>
      <c r="W693" s="318"/>
    </row>
    <row r="694" spans="1:11" ht="15.75">
      <c r="A694" s="10"/>
      <c r="B694" s="82" t="s">
        <v>206</v>
      </c>
      <c r="C694" s="91">
        <v>7700</v>
      </c>
      <c r="D694" s="162">
        <f t="shared" si="14"/>
        <v>0</v>
      </c>
      <c r="E694" s="263"/>
      <c r="F694" s="263"/>
      <c r="G694" s="263"/>
      <c r="H694" s="263"/>
      <c r="I694" s="263"/>
      <c r="J694" s="263"/>
      <c r="K694" s="263"/>
    </row>
    <row r="695" spans="1:11" ht="15.75">
      <c r="A695" s="10"/>
      <c r="B695" s="1" t="s">
        <v>309</v>
      </c>
      <c r="C695" s="91">
        <v>7800</v>
      </c>
      <c r="D695" s="162">
        <f t="shared" si="14"/>
        <v>0</v>
      </c>
      <c r="E695" s="263"/>
      <c r="F695" s="263"/>
      <c r="G695" s="263"/>
      <c r="H695" s="263"/>
      <c r="I695" s="263"/>
      <c r="J695" s="263"/>
      <c r="K695" s="263"/>
    </row>
    <row r="696" spans="1:11" ht="15.75">
      <c r="A696" s="10"/>
      <c r="B696" s="82" t="s">
        <v>207</v>
      </c>
      <c r="C696" s="91">
        <v>7900</v>
      </c>
      <c r="D696" s="162">
        <f t="shared" si="14"/>
        <v>0</v>
      </c>
      <c r="E696" s="263"/>
      <c r="F696" s="263"/>
      <c r="G696" s="263"/>
      <c r="H696" s="263"/>
      <c r="I696" s="263"/>
      <c r="J696" s="263"/>
      <c r="K696" s="263"/>
    </row>
    <row r="697" spans="1:11" ht="15.75">
      <c r="A697" s="10"/>
      <c r="B697" s="82" t="s">
        <v>208</v>
      </c>
      <c r="C697" s="91">
        <v>8100</v>
      </c>
      <c r="D697" s="162">
        <f t="shared" si="14"/>
        <v>0</v>
      </c>
      <c r="E697" s="263"/>
      <c r="F697" s="263"/>
      <c r="G697" s="263"/>
      <c r="H697" s="263"/>
      <c r="I697" s="263"/>
      <c r="J697" s="263"/>
      <c r="K697" s="263"/>
    </row>
    <row r="698" spans="1:11" ht="15.75">
      <c r="A698" s="10"/>
      <c r="B698" s="1" t="s">
        <v>173</v>
      </c>
      <c r="C698" s="91">
        <v>8200</v>
      </c>
      <c r="D698" s="162">
        <f t="shared" si="14"/>
        <v>0</v>
      </c>
      <c r="E698" s="263"/>
      <c r="F698" s="263"/>
      <c r="G698" s="263"/>
      <c r="H698" s="263"/>
      <c r="I698" s="263"/>
      <c r="J698" s="263"/>
      <c r="K698" s="263"/>
    </row>
    <row r="699" spans="1:11" ht="15.75">
      <c r="A699" s="10"/>
      <c r="B699" s="82" t="s">
        <v>209</v>
      </c>
      <c r="C699" s="91">
        <v>9100</v>
      </c>
      <c r="D699" s="162">
        <f t="shared" si="14"/>
        <v>0</v>
      </c>
      <c r="E699" s="263"/>
      <c r="F699" s="263"/>
      <c r="G699" s="263"/>
      <c r="H699" s="263"/>
      <c r="I699" s="263"/>
      <c r="J699" s="263"/>
      <c r="K699" s="263"/>
    </row>
    <row r="700" spans="1:11" ht="16.5" thickBot="1">
      <c r="A700" s="10"/>
      <c r="B700" s="82" t="s">
        <v>210</v>
      </c>
      <c r="C700" s="91">
        <v>9300</v>
      </c>
      <c r="D700" s="162">
        <f t="shared" si="14"/>
        <v>0</v>
      </c>
      <c r="E700" s="310"/>
      <c r="F700" s="310"/>
      <c r="G700" s="310"/>
      <c r="H700" s="310"/>
      <c r="I700" s="310"/>
      <c r="J700" s="264"/>
      <c r="K700" s="310"/>
    </row>
    <row r="701" spans="1:11" ht="16.5" thickBot="1">
      <c r="A701" s="10"/>
      <c r="B701" s="235" t="s">
        <v>211</v>
      </c>
      <c r="C701" s="84"/>
      <c r="D701" s="162">
        <f t="shared" si="14"/>
        <v>0</v>
      </c>
      <c r="E701" s="205">
        <f>SUM(E683:E700)</f>
        <v>0</v>
      </c>
      <c r="F701" s="205">
        <f aca="true" t="shared" si="15" ref="F701:K701">SUM(F683:F700)</f>
        <v>0</v>
      </c>
      <c r="G701" s="205">
        <f t="shared" si="15"/>
        <v>0</v>
      </c>
      <c r="H701" s="205">
        <f t="shared" si="15"/>
        <v>0</v>
      </c>
      <c r="I701" s="205">
        <f t="shared" si="15"/>
        <v>0</v>
      </c>
      <c r="J701" s="205">
        <f t="shared" si="15"/>
        <v>0</v>
      </c>
      <c r="K701" s="205">
        <f t="shared" si="15"/>
        <v>0</v>
      </c>
    </row>
    <row r="702" spans="1:18" ht="15.75">
      <c r="A702" s="10"/>
      <c r="B702" s="276" t="s">
        <v>29</v>
      </c>
      <c r="C702" s="197"/>
      <c r="D702" s="226"/>
      <c r="E702" s="225"/>
      <c r="F702" s="46"/>
      <c r="G702" s="46"/>
      <c r="H702" s="46"/>
      <c r="I702" s="46"/>
      <c r="J702" s="46"/>
      <c r="K702" s="46"/>
      <c r="L702" s="8"/>
      <c r="M702" s="8"/>
      <c r="N702" s="8"/>
      <c r="O702" s="8"/>
      <c r="P702" s="8"/>
      <c r="Q702" s="8"/>
      <c r="R702" s="8"/>
    </row>
    <row r="703" spans="1:18" ht="15.75">
      <c r="A703" s="10"/>
      <c r="B703" s="133" t="s">
        <v>30</v>
      </c>
      <c r="C703" s="196"/>
      <c r="D703" s="312"/>
      <c r="E703" s="313"/>
      <c r="F703" s="313"/>
      <c r="G703" s="313"/>
      <c r="H703" s="313"/>
      <c r="I703" s="313"/>
      <c r="J703" s="313"/>
      <c r="K703" s="314"/>
      <c r="L703" s="8"/>
      <c r="M703" s="8"/>
      <c r="N703" s="8"/>
      <c r="O703" s="8"/>
      <c r="P703" s="8"/>
      <c r="Q703" s="8"/>
      <c r="R703" s="8"/>
    </row>
    <row r="704" spans="1:18" ht="15.75">
      <c r="A704" s="10"/>
      <c r="B704" s="126" t="s">
        <v>193</v>
      </c>
      <c r="C704" s="282">
        <v>910</v>
      </c>
      <c r="D704" s="259"/>
      <c r="E704" s="314"/>
      <c r="F704" s="314"/>
      <c r="G704" s="314"/>
      <c r="H704" s="314"/>
      <c r="I704" s="313"/>
      <c r="J704" s="314"/>
      <c r="K704" s="314"/>
      <c r="L704" s="8"/>
      <c r="M704" s="8"/>
      <c r="N704" s="8"/>
      <c r="O704" s="8"/>
      <c r="P704" s="8"/>
      <c r="Q704" s="8"/>
      <c r="R704" s="8"/>
    </row>
    <row r="705" spans="1:18" ht="15.75">
      <c r="A705" s="10"/>
      <c r="B705" s="126" t="s">
        <v>175</v>
      </c>
      <c r="C705" s="282">
        <v>920</v>
      </c>
      <c r="D705" s="259"/>
      <c r="E705" s="314"/>
      <c r="F705" s="314"/>
      <c r="G705" s="314"/>
      <c r="H705" s="314"/>
      <c r="I705" s="313"/>
      <c r="J705" s="314"/>
      <c r="K705" s="314"/>
      <c r="L705" s="8"/>
      <c r="M705" s="8"/>
      <c r="N705" s="8"/>
      <c r="O705" s="8"/>
      <c r="P705" s="8"/>
      <c r="Q705" s="8"/>
      <c r="R705" s="8"/>
    </row>
    <row r="706" spans="1:18" ht="15.75">
      <c r="A706" s="10"/>
      <c r="B706" s="126" t="s">
        <v>176</v>
      </c>
      <c r="C706" s="277">
        <v>930</v>
      </c>
      <c r="D706" s="172"/>
      <c r="E706" s="314"/>
      <c r="F706" s="314"/>
      <c r="G706" s="314"/>
      <c r="H706" s="314"/>
      <c r="I706" s="314"/>
      <c r="J706" s="314"/>
      <c r="K706" s="315"/>
      <c r="L706" s="8"/>
      <c r="M706" s="8"/>
      <c r="N706" s="8"/>
      <c r="O706" s="8"/>
      <c r="P706" s="8"/>
      <c r="Q706" s="8"/>
      <c r="R706" s="8"/>
    </row>
    <row r="707" spans="1:18" ht="15.75">
      <c r="A707" s="10"/>
      <c r="B707" s="126" t="s">
        <v>198</v>
      </c>
      <c r="C707" s="277">
        <v>950</v>
      </c>
      <c r="D707" s="172"/>
      <c r="E707" s="314"/>
      <c r="F707" s="314"/>
      <c r="G707" s="314"/>
      <c r="H707" s="314"/>
      <c r="I707" s="314"/>
      <c r="J707" s="314"/>
      <c r="K707" s="315"/>
      <c r="L707" s="8"/>
      <c r="M707" s="8"/>
      <c r="N707" s="8"/>
      <c r="O707" s="8"/>
      <c r="P707" s="8"/>
      <c r="Q707" s="8"/>
      <c r="R707" s="8"/>
    </row>
    <row r="708" spans="1:5" ht="15.75">
      <c r="A708" s="10"/>
      <c r="B708" s="125" t="s">
        <v>292</v>
      </c>
      <c r="C708" s="32">
        <v>960</v>
      </c>
      <c r="D708" s="173"/>
      <c r="E708" s="142"/>
    </row>
    <row r="709" spans="1:6" ht="15.75">
      <c r="A709" s="10"/>
      <c r="B709" s="126" t="s">
        <v>178</v>
      </c>
      <c r="C709" s="277">
        <v>970</v>
      </c>
      <c r="D709" s="173"/>
      <c r="F709" s="74"/>
    </row>
    <row r="710" spans="1:6" ht="15.75">
      <c r="A710" s="10"/>
      <c r="B710" s="126" t="s">
        <v>179</v>
      </c>
      <c r="C710" s="277">
        <v>990</v>
      </c>
      <c r="D710" s="173"/>
      <c r="F710" s="74"/>
    </row>
    <row r="711" spans="1:6" ht="16.5" thickBot="1">
      <c r="A711" s="10"/>
      <c r="B711" s="126" t="s">
        <v>180</v>
      </c>
      <c r="C711" s="277">
        <v>9700</v>
      </c>
      <c r="D711" s="163">
        <f>SUM(D704:D710)</f>
        <v>0</v>
      </c>
      <c r="F711" s="74"/>
    </row>
    <row r="712" spans="1:6" ht="16.5" thickBot="1">
      <c r="A712" s="10"/>
      <c r="B712" s="235" t="s">
        <v>62</v>
      </c>
      <c r="C712" s="84"/>
      <c r="D712" s="190">
        <f>D711</f>
        <v>0</v>
      </c>
      <c r="F712" s="74"/>
    </row>
    <row r="713" spans="1:6" ht="15.75">
      <c r="A713" s="10"/>
      <c r="B713" s="265"/>
      <c r="C713" s="146"/>
      <c r="D713" s="164"/>
      <c r="F713" s="74"/>
    </row>
    <row r="714" spans="1:6" ht="15.75">
      <c r="A714" s="10"/>
      <c r="B714" s="27" t="str">
        <f>IF(H$2="","Nonspendable Fund Balance",CONCATENATE("Nonspendable Fund Balance, ",LOOKUP(H$2,T$2:T$8,V$2:V$8)))</f>
        <v>Nonspendable Fund Balance, June 30, 2016</v>
      </c>
      <c r="C714" s="34">
        <v>2710</v>
      </c>
      <c r="D714" s="259"/>
      <c r="E714" s="142"/>
      <c r="F714" s="74"/>
    </row>
    <row r="715" spans="1:23" s="8" customFormat="1" ht="15.75">
      <c r="A715" s="10"/>
      <c r="B715" s="1" t="str">
        <f>IF(H$2="","Restricted Fund Balance",CONCATENATE("Restricted Fund Balance, ",LOOKUP(H$2,T$2:T$8,V$2:V$8)))</f>
        <v>Restricted Fund Balance, June 30, 2016</v>
      </c>
      <c r="C715" s="2">
        <v>2720</v>
      </c>
      <c r="D715" s="259"/>
      <c r="E715" s="142"/>
      <c r="F715" s="74"/>
      <c r="G715" s="9"/>
      <c r="H715" s="9"/>
      <c r="I715" s="9"/>
      <c r="J715" s="9"/>
      <c r="K715" s="9"/>
      <c r="L715" s="9"/>
      <c r="M715" s="9"/>
      <c r="N715" s="9"/>
      <c r="O715" s="9"/>
      <c r="P715" s="9"/>
      <c r="Q715" s="9"/>
      <c r="R715" s="9"/>
      <c r="S715" s="318"/>
      <c r="T715" s="319"/>
      <c r="U715" s="318"/>
      <c r="V715" s="318"/>
      <c r="W715" s="318"/>
    </row>
    <row r="716" spans="1:23" s="8" customFormat="1" ht="15.75">
      <c r="A716" s="10"/>
      <c r="B716" s="1" t="str">
        <f>IF(H$2="","Committed Fund Balance",CONCATENATE("Committed Fund Balance, ",LOOKUP(H$2,T$2:T$8,V$2:V$8)))</f>
        <v>Committed Fund Balance, June 30, 2016</v>
      </c>
      <c r="C716" s="2">
        <v>2730</v>
      </c>
      <c r="D716" s="173"/>
      <c r="E716" s="142"/>
      <c r="F716" s="74"/>
      <c r="G716" s="9"/>
      <c r="H716" s="9"/>
      <c r="I716" s="9"/>
      <c r="J716" s="9"/>
      <c r="K716" s="9"/>
      <c r="L716" s="9"/>
      <c r="M716" s="9"/>
      <c r="N716" s="9"/>
      <c r="O716" s="9"/>
      <c r="P716" s="9"/>
      <c r="Q716" s="9"/>
      <c r="R716" s="9"/>
      <c r="S716" s="318"/>
      <c r="T716" s="319"/>
      <c r="U716" s="318"/>
      <c r="V716" s="318"/>
      <c r="W716" s="318"/>
    </row>
    <row r="717" spans="1:23" s="8" customFormat="1" ht="15.75">
      <c r="A717" s="10"/>
      <c r="B717" s="1" t="str">
        <f>IF(H$2="","Assigned Fund Balance",CONCATENATE("Assigned Fund Balance, ",LOOKUP(H$2,T$2:T$8,V$2:V$8)))</f>
        <v>Assigned Fund Balance, June 30, 2016</v>
      </c>
      <c r="C717" s="2">
        <v>2740</v>
      </c>
      <c r="D717" s="173"/>
      <c r="E717" s="142"/>
      <c r="F717" s="74"/>
      <c r="G717" s="9"/>
      <c r="H717" s="9"/>
      <c r="I717" s="9"/>
      <c r="J717" s="9"/>
      <c r="K717" s="9"/>
      <c r="L717" s="9"/>
      <c r="M717" s="9"/>
      <c r="N717" s="9"/>
      <c r="O717" s="9"/>
      <c r="P717" s="9"/>
      <c r="Q717" s="9"/>
      <c r="R717" s="9"/>
      <c r="S717" s="318"/>
      <c r="T717" s="319"/>
      <c r="U717" s="318"/>
      <c r="V717" s="318"/>
      <c r="W717" s="318"/>
    </row>
    <row r="718" spans="1:23" s="8" customFormat="1" ht="16.5" thickBot="1">
      <c r="A718" s="10"/>
      <c r="B718" s="1" t="str">
        <f>IF(H$2="","Unassigned Fund Balance",CONCATENATE("Unassigned Fund Balance, ",LOOKUP(H$2,T$2:T$8,V$2:V$8)))</f>
        <v>Unassigned Fund Balance, June 30, 2016</v>
      </c>
      <c r="C718" s="2">
        <v>2750</v>
      </c>
      <c r="D718" s="266"/>
      <c r="E718" s="142"/>
      <c r="F718" s="74"/>
      <c r="G718" s="9"/>
      <c r="H718" s="9"/>
      <c r="I718" s="9"/>
      <c r="J718" s="9"/>
      <c r="K718" s="9"/>
      <c r="L718" s="9"/>
      <c r="M718" s="9"/>
      <c r="N718" s="9"/>
      <c r="O718" s="9"/>
      <c r="P718" s="9"/>
      <c r="Q718" s="9"/>
      <c r="R718" s="9"/>
      <c r="S718" s="318"/>
      <c r="T718" s="319"/>
      <c r="U718" s="318"/>
      <c r="V718" s="318"/>
      <c r="W718" s="318"/>
    </row>
    <row r="719" spans="1:23" s="8" customFormat="1" ht="16.5" thickBot="1">
      <c r="A719" s="10"/>
      <c r="B719" s="267" t="s">
        <v>268</v>
      </c>
      <c r="C719" s="23">
        <v>2700</v>
      </c>
      <c r="D719" s="187">
        <f>SUM(D714:D718)</f>
        <v>0</v>
      </c>
      <c r="E719" s="9"/>
      <c r="F719" s="74"/>
      <c r="G719" s="9"/>
      <c r="H719" s="9"/>
      <c r="I719" s="9"/>
      <c r="J719" s="9"/>
      <c r="K719" s="9"/>
      <c r="L719" s="9"/>
      <c r="M719" s="9"/>
      <c r="N719" s="9"/>
      <c r="O719" s="9"/>
      <c r="P719" s="9"/>
      <c r="Q719" s="9"/>
      <c r="R719" s="9"/>
      <c r="S719" s="318"/>
      <c r="T719" s="319"/>
      <c r="U719" s="318"/>
      <c r="V719" s="318"/>
      <c r="W719" s="318"/>
    </row>
    <row r="720" spans="1:23" s="8" customFormat="1" ht="15.75">
      <c r="A720" s="10"/>
      <c r="B720" s="233" t="s">
        <v>363</v>
      </c>
      <c r="C720" s="63"/>
      <c r="D720" s="44"/>
      <c r="E720" s="9"/>
      <c r="F720" s="74"/>
      <c r="G720" s="9"/>
      <c r="H720" s="9"/>
      <c r="I720" s="9"/>
      <c r="J720" s="9"/>
      <c r="K720" s="9"/>
      <c r="L720" s="9"/>
      <c r="M720" s="9"/>
      <c r="N720" s="9"/>
      <c r="O720" s="9"/>
      <c r="P720" s="9"/>
      <c r="Q720" s="9"/>
      <c r="R720" s="9"/>
      <c r="S720" s="318"/>
      <c r="T720" s="319"/>
      <c r="U720" s="318"/>
      <c r="V720" s="318"/>
      <c r="W720" s="318"/>
    </row>
    <row r="721" spans="1:6" ht="16.5" thickBot="1">
      <c r="A721" s="10"/>
      <c r="B721" s="237" t="s">
        <v>195</v>
      </c>
      <c r="C721" s="68"/>
      <c r="D721" s="168">
        <f>D701+D712+D719</f>
        <v>0</v>
      </c>
      <c r="F721" s="74"/>
    </row>
    <row r="722" spans="1:6" ht="16.5" thickTop="1">
      <c r="A722" s="10"/>
      <c r="B722" s="49"/>
      <c r="C722" s="49"/>
      <c r="D722" s="92"/>
      <c r="F722" s="74"/>
    </row>
    <row r="723" spans="1:6" ht="15.75">
      <c r="A723" s="10"/>
      <c r="B723" s="9" t="s">
        <v>91</v>
      </c>
      <c r="F723" s="74"/>
    </row>
    <row r="724" spans="1:2" ht="15.75">
      <c r="A724" s="198"/>
      <c r="B724" s="140"/>
    </row>
    <row r="725" spans="1:8" ht="15.75">
      <c r="A725" s="10" t="s">
        <v>244</v>
      </c>
      <c r="B725" s="11" t="str">
        <f>$B$1</f>
        <v>DISTRICT SCHOOL BOARD OF OKEECHOBEE COUNTY</v>
      </c>
      <c r="F725" s="92"/>
      <c r="H725" s="73"/>
    </row>
    <row r="726" spans="1:2" ht="15.75">
      <c r="A726" s="10"/>
      <c r="B726" s="12" t="s">
        <v>8</v>
      </c>
    </row>
    <row r="727" spans="1:2" ht="15.75">
      <c r="A727" s="10"/>
      <c r="B727" s="12" t="str">
        <f>$B$26</f>
        <v>For Fiscal Year Ending June 30, 2016</v>
      </c>
    </row>
    <row r="728" ht="15.75">
      <c r="A728" s="10"/>
    </row>
    <row r="729" spans="1:11" ht="15.75">
      <c r="A729" s="10"/>
      <c r="B729" s="58" t="s">
        <v>245</v>
      </c>
      <c r="K729" s="100" t="s">
        <v>321</v>
      </c>
    </row>
    <row r="730" spans="1:18" ht="15.75">
      <c r="A730" s="10"/>
      <c r="B730" s="110"/>
      <c r="C730" s="93"/>
      <c r="D730" s="98"/>
      <c r="E730" s="93">
        <v>210</v>
      </c>
      <c r="F730" s="93">
        <v>220</v>
      </c>
      <c r="G730" s="93">
        <v>230</v>
      </c>
      <c r="H730" s="93">
        <v>240</v>
      </c>
      <c r="I730" s="93">
        <v>250</v>
      </c>
      <c r="J730" s="93">
        <v>290</v>
      </c>
      <c r="K730" s="93">
        <v>299</v>
      </c>
      <c r="L730" s="49"/>
      <c r="M730" s="49"/>
      <c r="N730" s="49"/>
      <c r="O730" s="49"/>
      <c r="P730" s="49"/>
      <c r="Q730" s="49"/>
      <c r="R730" s="49"/>
    </row>
    <row r="731" spans="1:18" ht="15.75">
      <c r="A731" s="10"/>
      <c r="B731" s="283" t="s">
        <v>10</v>
      </c>
      <c r="C731" s="99" t="s">
        <v>9</v>
      </c>
      <c r="D731" s="99" t="s">
        <v>21</v>
      </c>
      <c r="E731" s="99" t="s">
        <v>485</v>
      </c>
      <c r="F731" s="99" t="s">
        <v>357</v>
      </c>
      <c r="G731" s="94" t="s">
        <v>476</v>
      </c>
      <c r="H731" s="99" t="s">
        <v>39</v>
      </c>
      <c r="I731" s="99" t="s">
        <v>282</v>
      </c>
      <c r="J731" s="99" t="s">
        <v>40</v>
      </c>
      <c r="K731" s="99" t="s">
        <v>254</v>
      </c>
      <c r="L731" s="109"/>
      <c r="M731" s="49"/>
      <c r="N731" s="49"/>
      <c r="O731" s="49"/>
      <c r="P731" s="49"/>
      <c r="Q731" s="49"/>
      <c r="R731" s="49"/>
    </row>
    <row r="732" spans="1:18" ht="15.75">
      <c r="A732" s="10"/>
      <c r="B732" s="112"/>
      <c r="C732" s="2" t="s">
        <v>11</v>
      </c>
      <c r="D732" s="154"/>
      <c r="E732" s="2" t="s">
        <v>281</v>
      </c>
      <c r="F732" s="2" t="s">
        <v>281</v>
      </c>
      <c r="G732" s="2" t="s">
        <v>477</v>
      </c>
      <c r="H732" s="2" t="s">
        <v>41</v>
      </c>
      <c r="I732" s="2" t="s">
        <v>281</v>
      </c>
      <c r="J732" s="2" t="s">
        <v>42</v>
      </c>
      <c r="K732" s="2" t="s">
        <v>303</v>
      </c>
      <c r="L732" s="49"/>
      <c r="M732" s="49"/>
      <c r="N732" s="49"/>
      <c r="O732" s="49"/>
      <c r="P732" s="49"/>
      <c r="Q732" s="49"/>
      <c r="R732" s="49"/>
    </row>
    <row r="733" spans="1:18" ht="15.75">
      <c r="A733" s="10"/>
      <c r="B733" s="134" t="s">
        <v>279</v>
      </c>
      <c r="C733" s="65"/>
      <c r="D733" s="165"/>
      <c r="E733" s="65"/>
      <c r="F733" s="65"/>
      <c r="G733" s="65"/>
      <c r="H733" s="65"/>
      <c r="I733" s="65"/>
      <c r="J733" s="65"/>
      <c r="K733" s="65"/>
      <c r="L733" s="22"/>
      <c r="M733" s="22"/>
      <c r="N733" s="139"/>
      <c r="O733" s="49"/>
      <c r="P733" s="49"/>
      <c r="Q733" s="49"/>
      <c r="R733" s="49"/>
    </row>
    <row r="734" spans="1:14" ht="15.75">
      <c r="A734" s="10"/>
      <c r="B734" s="126" t="s">
        <v>124</v>
      </c>
      <c r="C734" s="34">
        <v>3199</v>
      </c>
      <c r="D734" s="181">
        <f>SUM(E734:K734)</f>
        <v>0</v>
      </c>
      <c r="E734" s="284"/>
      <c r="F734" s="284"/>
      <c r="G734" s="284"/>
      <c r="H734" s="284"/>
      <c r="I734" s="284"/>
      <c r="J734" s="284"/>
      <c r="K734" s="284"/>
      <c r="L734" s="108"/>
      <c r="M734" s="108"/>
      <c r="N734" s="108"/>
    </row>
    <row r="735" spans="1:18" ht="16.5" thickBot="1">
      <c r="A735" s="10"/>
      <c r="B735" s="128" t="s">
        <v>280</v>
      </c>
      <c r="C735" s="3">
        <v>3100</v>
      </c>
      <c r="D735" s="163">
        <f>SUM(E735:K735)</f>
        <v>0</v>
      </c>
      <c r="E735" s="285">
        <f aca="true" t="shared" si="16" ref="E735:K735">E734</f>
        <v>0</v>
      </c>
      <c r="F735" s="285">
        <f t="shared" si="16"/>
        <v>0</v>
      </c>
      <c r="G735" s="285">
        <f t="shared" si="16"/>
        <v>0</v>
      </c>
      <c r="H735" s="285">
        <f t="shared" si="16"/>
        <v>0</v>
      </c>
      <c r="I735" s="285">
        <f t="shared" si="16"/>
        <v>0</v>
      </c>
      <c r="J735" s="285">
        <f t="shared" si="16"/>
        <v>0</v>
      </c>
      <c r="K735" s="54">
        <f t="shared" si="16"/>
        <v>0</v>
      </c>
      <c r="L735" s="46"/>
      <c r="M735" s="46"/>
      <c r="N735" s="46"/>
      <c r="O735" s="49"/>
      <c r="P735" s="49"/>
      <c r="Q735" s="49"/>
      <c r="R735" s="49"/>
    </row>
    <row r="736" spans="1:18" ht="15.75">
      <c r="A736" s="10"/>
      <c r="B736" s="134" t="s">
        <v>116</v>
      </c>
      <c r="C736" s="65"/>
      <c r="D736" s="182"/>
      <c r="E736" s="39"/>
      <c r="F736" s="39"/>
      <c r="G736" s="39"/>
      <c r="H736" s="39"/>
      <c r="I736" s="39"/>
      <c r="J736" s="39"/>
      <c r="K736" s="39"/>
      <c r="L736" s="22"/>
      <c r="M736" s="22"/>
      <c r="N736" s="139"/>
      <c r="O736" s="49"/>
      <c r="P736" s="49"/>
      <c r="Q736" s="49"/>
      <c r="R736" s="49"/>
    </row>
    <row r="737" spans="1:14" ht="15.75">
      <c r="A737" s="10"/>
      <c r="B737" s="126" t="s">
        <v>183</v>
      </c>
      <c r="C737" s="34">
        <v>3299</v>
      </c>
      <c r="D737" s="181">
        <f>SUM(E737:K737)</f>
        <v>0</v>
      </c>
      <c r="E737" s="284"/>
      <c r="F737" s="284"/>
      <c r="G737" s="284"/>
      <c r="H737" s="284"/>
      <c r="I737" s="284"/>
      <c r="J737" s="284"/>
      <c r="K737" s="284"/>
      <c r="L737" s="108"/>
      <c r="M737" s="108"/>
      <c r="N737" s="108"/>
    </row>
    <row r="738" spans="1:18" ht="16.5" thickBot="1">
      <c r="A738" s="10"/>
      <c r="B738" s="128" t="s">
        <v>312</v>
      </c>
      <c r="C738" s="3">
        <v>3200</v>
      </c>
      <c r="D738" s="163">
        <f>SUM(E738:K738)</f>
        <v>0</v>
      </c>
      <c r="E738" s="285">
        <f aca="true" t="shared" si="17" ref="E738:K738">E737</f>
        <v>0</v>
      </c>
      <c r="F738" s="285">
        <f t="shared" si="17"/>
        <v>0</v>
      </c>
      <c r="G738" s="285">
        <f t="shared" si="17"/>
        <v>0</v>
      </c>
      <c r="H738" s="285">
        <f t="shared" si="17"/>
        <v>0</v>
      </c>
      <c r="I738" s="285">
        <f t="shared" si="17"/>
        <v>0</v>
      </c>
      <c r="J738" s="285">
        <f t="shared" si="17"/>
        <v>0</v>
      </c>
      <c r="K738" s="54">
        <f t="shared" si="17"/>
        <v>0</v>
      </c>
      <c r="L738" s="46"/>
      <c r="M738" s="46"/>
      <c r="N738" s="46"/>
      <c r="O738" s="49"/>
      <c r="P738" s="49"/>
      <c r="Q738" s="49"/>
      <c r="R738" s="49"/>
    </row>
    <row r="739" spans="1:18" ht="15.75">
      <c r="A739" s="114"/>
      <c r="B739" s="131" t="s">
        <v>43</v>
      </c>
      <c r="C739" s="93"/>
      <c r="D739" s="183"/>
      <c r="E739" s="17"/>
      <c r="F739" s="17"/>
      <c r="G739" s="17"/>
      <c r="H739" s="17"/>
      <c r="I739" s="17"/>
      <c r="J739" s="17"/>
      <c r="K739" s="24"/>
      <c r="L739" s="49"/>
      <c r="M739" s="109"/>
      <c r="N739" s="109"/>
      <c r="O739" s="109"/>
      <c r="P739" s="109"/>
      <c r="Q739" s="109"/>
      <c r="R739" s="109"/>
    </row>
    <row r="740" spans="1:14" ht="15.75">
      <c r="A740" s="10"/>
      <c r="B740" s="126" t="s">
        <v>484</v>
      </c>
      <c r="C740" s="2">
        <v>3322</v>
      </c>
      <c r="D740" s="162">
        <f>SUM(E740:K740)</f>
        <v>186800</v>
      </c>
      <c r="E740" s="263">
        <v>186800</v>
      </c>
      <c r="F740" s="263"/>
      <c r="G740" s="263"/>
      <c r="H740" s="263"/>
      <c r="I740" s="263"/>
      <c r="J740" s="263"/>
      <c r="K740" s="263"/>
      <c r="L740" s="50"/>
      <c r="M740" s="49"/>
      <c r="N740" s="49"/>
    </row>
    <row r="741" spans="1:14" ht="15.75">
      <c r="A741" s="10"/>
      <c r="B741" s="126" t="s">
        <v>212</v>
      </c>
      <c r="C741" s="2">
        <v>3326</v>
      </c>
      <c r="D741" s="162">
        <f>SUM(E741:K741)</f>
        <v>200</v>
      </c>
      <c r="E741" s="263">
        <v>200</v>
      </c>
      <c r="F741" s="263"/>
      <c r="G741" s="263"/>
      <c r="H741" s="263"/>
      <c r="I741" s="263"/>
      <c r="J741" s="263"/>
      <c r="K741" s="263"/>
      <c r="L741" s="50"/>
      <c r="M741" s="50"/>
      <c r="N741" s="49"/>
    </row>
    <row r="742" spans="1:14" ht="15.75">
      <c r="A742" s="10"/>
      <c r="B742" s="126" t="s">
        <v>117</v>
      </c>
      <c r="C742" s="2">
        <v>3341</v>
      </c>
      <c r="D742" s="162">
        <f>SUM(E742:K742)</f>
        <v>0</v>
      </c>
      <c r="E742" s="263"/>
      <c r="F742" s="263"/>
      <c r="G742" s="263"/>
      <c r="H742" s="263"/>
      <c r="I742" s="263"/>
      <c r="J742" s="263"/>
      <c r="K742" s="263"/>
      <c r="L742" s="50"/>
      <c r="M742" s="50"/>
      <c r="N742" s="49"/>
    </row>
    <row r="743" spans="1:23" s="49" customFormat="1" ht="16.5" thickBot="1">
      <c r="A743" s="10"/>
      <c r="B743" s="126" t="s">
        <v>213</v>
      </c>
      <c r="C743" s="95">
        <v>3300</v>
      </c>
      <c r="D743" s="156">
        <f>SUM(E743:K743)</f>
        <v>187000</v>
      </c>
      <c r="E743" s="36">
        <f aca="true" t="shared" si="18" ref="E743:K743">SUM(E740:E742)</f>
        <v>187000</v>
      </c>
      <c r="F743" s="36">
        <f t="shared" si="18"/>
        <v>0</v>
      </c>
      <c r="G743" s="36">
        <f t="shared" si="18"/>
        <v>0</v>
      </c>
      <c r="H743" s="36">
        <f t="shared" si="18"/>
        <v>0</v>
      </c>
      <c r="I743" s="36">
        <f t="shared" si="18"/>
        <v>0</v>
      </c>
      <c r="J743" s="36">
        <f t="shared" si="18"/>
        <v>0</v>
      </c>
      <c r="K743" s="36">
        <f t="shared" si="18"/>
        <v>0</v>
      </c>
      <c r="M743" s="50"/>
      <c r="O743" s="9"/>
      <c r="P743" s="9"/>
      <c r="Q743" s="9"/>
      <c r="R743" s="9"/>
      <c r="S743" s="318"/>
      <c r="T743" s="319"/>
      <c r="U743" s="318"/>
      <c r="V743" s="318"/>
      <c r="W743" s="318"/>
    </row>
    <row r="744" spans="1:23" s="49" customFormat="1" ht="15.75">
      <c r="A744" s="10"/>
      <c r="B744" s="132" t="s">
        <v>44</v>
      </c>
      <c r="C744" s="55"/>
      <c r="D744" s="170"/>
      <c r="E744" s="4"/>
      <c r="F744" s="20"/>
      <c r="G744" s="4"/>
      <c r="H744" s="20"/>
      <c r="I744" s="20"/>
      <c r="J744" s="20"/>
      <c r="K744" s="20"/>
      <c r="L744" s="50"/>
      <c r="M744" s="50"/>
      <c r="O744" s="9"/>
      <c r="P744" s="9"/>
      <c r="Q744" s="9"/>
      <c r="R744" s="9"/>
      <c r="S744" s="318"/>
      <c r="T744" s="319"/>
      <c r="U744" s="318"/>
      <c r="V744" s="318"/>
      <c r="W744" s="318"/>
    </row>
    <row r="745" spans="1:23" s="49" customFormat="1" ht="15.75">
      <c r="A745" s="10"/>
      <c r="B745" s="126" t="s">
        <v>263</v>
      </c>
      <c r="C745" s="2">
        <v>3412</v>
      </c>
      <c r="D745" s="162">
        <f aca="true" t="shared" si="19" ref="D745:D754">SUM(E745:K745)</f>
        <v>0</v>
      </c>
      <c r="E745" s="263"/>
      <c r="F745" s="263"/>
      <c r="G745" s="263"/>
      <c r="H745" s="263"/>
      <c r="I745" s="263"/>
      <c r="J745" s="263"/>
      <c r="K745" s="263"/>
      <c r="L745" s="50"/>
      <c r="O745" s="9"/>
      <c r="P745" s="9"/>
      <c r="Q745" s="9"/>
      <c r="R745" s="9"/>
      <c r="S745" s="318"/>
      <c r="T745" s="319"/>
      <c r="U745" s="318"/>
      <c r="V745" s="318"/>
      <c r="W745" s="318"/>
    </row>
    <row r="746" spans="1:23" s="49" customFormat="1" ht="15.75">
      <c r="A746" s="10"/>
      <c r="B746" s="222" t="s">
        <v>319</v>
      </c>
      <c r="C746" s="104">
        <v>3418</v>
      </c>
      <c r="D746" s="162">
        <f t="shared" si="19"/>
        <v>0</v>
      </c>
      <c r="E746" s="263"/>
      <c r="F746" s="263"/>
      <c r="G746" s="263"/>
      <c r="H746" s="263"/>
      <c r="I746" s="263"/>
      <c r="J746" s="263"/>
      <c r="K746" s="263"/>
      <c r="L746" s="50"/>
      <c r="M746" s="50"/>
      <c r="O746" s="9"/>
      <c r="P746" s="9"/>
      <c r="Q746" s="9"/>
      <c r="R746" s="9"/>
      <c r="S746" s="318"/>
      <c r="T746" s="319"/>
      <c r="U746" s="318"/>
      <c r="V746" s="318"/>
      <c r="W746" s="318"/>
    </row>
    <row r="747" spans="1:23" ht="15.75">
      <c r="A747" s="10"/>
      <c r="B747" s="222" t="s">
        <v>320</v>
      </c>
      <c r="C747" s="104">
        <v>3419</v>
      </c>
      <c r="D747" s="162">
        <f t="shared" si="19"/>
        <v>0</v>
      </c>
      <c r="E747" s="263"/>
      <c r="F747" s="263"/>
      <c r="G747" s="263"/>
      <c r="H747" s="263"/>
      <c r="I747" s="263"/>
      <c r="J747" s="263"/>
      <c r="K747" s="263"/>
      <c r="L747" s="50"/>
      <c r="M747" s="50"/>
      <c r="N747" s="49"/>
      <c r="S747" s="320"/>
      <c r="U747" s="320"/>
      <c r="V747" s="320"/>
      <c r="W747" s="320"/>
    </row>
    <row r="748" spans="1:23" s="49" customFormat="1" ht="15.75">
      <c r="A748" s="10"/>
      <c r="B748" s="126" t="s">
        <v>76</v>
      </c>
      <c r="C748" s="2">
        <v>3421</v>
      </c>
      <c r="D748" s="162">
        <f t="shared" si="19"/>
        <v>0</v>
      </c>
      <c r="E748" s="263"/>
      <c r="F748" s="263"/>
      <c r="G748" s="263"/>
      <c r="H748" s="263"/>
      <c r="I748" s="263"/>
      <c r="J748" s="263"/>
      <c r="K748" s="263"/>
      <c r="L748" s="50"/>
      <c r="M748" s="50"/>
      <c r="O748" s="9"/>
      <c r="P748" s="9"/>
      <c r="Q748" s="9"/>
      <c r="R748" s="9"/>
      <c r="S748" s="318"/>
      <c r="T748" s="321"/>
      <c r="U748" s="318"/>
      <c r="V748" s="318"/>
      <c r="W748" s="318"/>
    </row>
    <row r="749" spans="1:23" s="49" customFormat="1" ht="15.75">
      <c r="A749" s="10"/>
      <c r="B749" s="126" t="s">
        <v>144</v>
      </c>
      <c r="C749" s="2">
        <v>3423</v>
      </c>
      <c r="D749" s="162">
        <f t="shared" si="19"/>
        <v>0</v>
      </c>
      <c r="E749" s="263"/>
      <c r="F749" s="263"/>
      <c r="G749" s="263"/>
      <c r="H749" s="263"/>
      <c r="I749" s="263"/>
      <c r="J749" s="263"/>
      <c r="K749" s="263"/>
      <c r="L749" s="50"/>
      <c r="M749" s="50"/>
      <c r="O749" s="9"/>
      <c r="P749" s="9"/>
      <c r="Q749" s="9"/>
      <c r="R749" s="9"/>
      <c r="S749" s="318"/>
      <c r="T749" s="319"/>
      <c r="U749" s="318"/>
      <c r="V749" s="318"/>
      <c r="W749" s="318"/>
    </row>
    <row r="750" spans="1:14" ht="15.75">
      <c r="A750" s="10"/>
      <c r="B750" s="126" t="s">
        <v>214</v>
      </c>
      <c r="C750" s="2">
        <v>3425</v>
      </c>
      <c r="D750" s="162">
        <f t="shared" si="19"/>
        <v>0</v>
      </c>
      <c r="E750" s="263"/>
      <c r="F750" s="263"/>
      <c r="G750" s="263"/>
      <c r="H750" s="263"/>
      <c r="I750" s="263"/>
      <c r="J750" s="263"/>
      <c r="K750" s="263"/>
      <c r="L750" s="50"/>
      <c r="M750" s="50"/>
      <c r="N750" s="49"/>
    </row>
    <row r="751" spans="1:23" s="49" customFormat="1" ht="15.75">
      <c r="A751" s="10"/>
      <c r="B751" s="125" t="s">
        <v>307</v>
      </c>
      <c r="C751" s="23">
        <v>3430</v>
      </c>
      <c r="D751" s="162">
        <f t="shared" si="19"/>
        <v>0</v>
      </c>
      <c r="E751" s="263"/>
      <c r="F751" s="263"/>
      <c r="G751" s="263"/>
      <c r="H751" s="263"/>
      <c r="I751" s="263"/>
      <c r="J751" s="263"/>
      <c r="K751" s="263"/>
      <c r="L751" s="50"/>
      <c r="M751" s="50"/>
      <c r="O751" s="9"/>
      <c r="P751" s="9"/>
      <c r="Q751" s="9"/>
      <c r="R751" s="9"/>
      <c r="S751" s="318"/>
      <c r="T751" s="319"/>
      <c r="U751" s="318"/>
      <c r="V751" s="318"/>
      <c r="W751" s="318"/>
    </row>
    <row r="752" spans="1:23" s="109" customFormat="1" ht="15.75">
      <c r="A752" s="10"/>
      <c r="B752" s="126" t="s">
        <v>362</v>
      </c>
      <c r="C752" s="2">
        <v>3440</v>
      </c>
      <c r="D752" s="162">
        <f t="shared" si="19"/>
        <v>0</v>
      </c>
      <c r="E752" s="263"/>
      <c r="F752" s="263"/>
      <c r="G752" s="263"/>
      <c r="H752" s="263"/>
      <c r="I752" s="263"/>
      <c r="J752" s="263"/>
      <c r="K752" s="263"/>
      <c r="L752" s="49"/>
      <c r="M752" s="50"/>
      <c r="N752" s="49"/>
      <c r="O752" s="9"/>
      <c r="P752" s="9"/>
      <c r="Q752" s="9"/>
      <c r="R752" s="9"/>
      <c r="S752" s="318"/>
      <c r="T752" s="319"/>
      <c r="U752" s="318"/>
      <c r="V752" s="318"/>
      <c r="W752" s="318"/>
    </row>
    <row r="753" spans="1:14" ht="16.5" thickBot="1">
      <c r="A753" s="10"/>
      <c r="B753" s="126" t="s">
        <v>215</v>
      </c>
      <c r="C753" s="95">
        <v>3400</v>
      </c>
      <c r="D753" s="163">
        <f t="shared" si="19"/>
        <v>0</v>
      </c>
      <c r="E753" s="36">
        <f aca="true" t="shared" si="20" ref="E753:K753">SUM(E745:E752)</f>
        <v>0</v>
      </c>
      <c r="F753" s="36">
        <f t="shared" si="20"/>
        <v>0</v>
      </c>
      <c r="G753" s="36">
        <f t="shared" si="20"/>
        <v>0</v>
      </c>
      <c r="H753" s="36">
        <f t="shared" si="20"/>
        <v>0</v>
      </c>
      <c r="I753" s="36">
        <f t="shared" si="20"/>
        <v>0</v>
      </c>
      <c r="J753" s="36">
        <f t="shared" si="20"/>
        <v>0</v>
      </c>
      <c r="K753" s="36">
        <f t="shared" si="20"/>
        <v>0</v>
      </c>
      <c r="L753" s="49"/>
      <c r="M753" s="50"/>
      <c r="N753" s="49"/>
    </row>
    <row r="754" spans="1:14" ht="16.5" thickBot="1">
      <c r="A754" s="10"/>
      <c r="B754" s="267" t="s">
        <v>216</v>
      </c>
      <c r="C754" s="96"/>
      <c r="D754" s="156">
        <f t="shared" si="19"/>
        <v>187000</v>
      </c>
      <c r="E754" s="36">
        <f aca="true" t="shared" si="21" ref="E754:K754">E735+E738+E743+E753</f>
        <v>187000</v>
      </c>
      <c r="F754" s="36">
        <f t="shared" si="21"/>
        <v>0</v>
      </c>
      <c r="G754" s="36">
        <f t="shared" si="21"/>
        <v>0</v>
      </c>
      <c r="H754" s="36">
        <f t="shared" si="21"/>
        <v>0</v>
      </c>
      <c r="I754" s="36">
        <f t="shared" si="21"/>
        <v>0</v>
      </c>
      <c r="J754" s="36">
        <f t="shared" si="21"/>
        <v>0</v>
      </c>
      <c r="K754" s="36">
        <f t="shared" si="21"/>
        <v>0</v>
      </c>
      <c r="L754" s="49"/>
      <c r="M754" s="49"/>
      <c r="N754" s="49"/>
    </row>
    <row r="755" spans="1:14" ht="15.75">
      <c r="A755" s="10"/>
      <c r="B755" s="234" t="s">
        <v>16</v>
      </c>
      <c r="C755" s="3"/>
      <c r="D755" s="105"/>
      <c r="E755" s="20"/>
      <c r="F755" s="20"/>
      <c r="G755" s="20"/>
      <c r="H755" s="20"/>
      <c r="I755" s="20"/>
      <c r="J755" s="20"/>
      <c r="K755" s="20"/>
      <c r="L755" s="49"/>
      <c r="M755" s="49"/>
      <c r="N755" s="49"/>
    </row>
    <row r="756" spans="1:14" ht="15.75">
      <c r="A756" s="10"/>
      <c r="B756" s="1" t="s">
        <v>291</v>
      </c>
      <c r="C756" s="2">
        <v>3710</v>
      </c>
      <c r="D756" s="162">
        <f>SUM(E756:K756)</f>
        <v>0</v>
      </c>
      <c r="E756" s="263"/>
      <c r="F756" s="263"/>
      <c r="G756" s="263"/>
      <c r="H756" s="263"/>
      <c r="I756" s="263"/>
      <c r="J756" s="263"/>
      <c r="K756" s="263"/>
      <c r="L756" s="49"/>
      <c r="M756" s="49"/>
      <c r="N756" s="49"/>
    </row>
    <row r="757" spans="1:14" ht="15.75">
      <c r="A757" s="10"/>
      <c r="B757" s="1" t="s">
        <v>115</v>
      </c>
      <c r="C757" s="2">
        <v>3720</v>
      </c>
      <c r="D757" s="162">
        <f>SUM(E757:K757)</f>
        <v>0</v>
      </c>
      <c r="E757" s="263"/>
      <c r="F757" s="263"/>
      <c r="G757" s="263"/>
      <c r="H757" s="263"/>
      <c r="I757" s="263"/>
      <c r="J757" s="263"/>
      <c r="K757" s="263"/>
      <c r="L757" s="49"/>
      <c r="M757" s="49"/>
      <c r="N757" s="49"/>
    </row>
    <row r="758" spans="1:14" ht="15.75">
      <c r="A758" s="10"/>
      <c r="B758" s="1" t="s">
        <v>322</v>
      </c>
      <c r="C758" s="2">
        <v>3750</v>
      </c>
      <c r="D758" s="162">
        <f>SUM(E758:K758)</f>
        <v>0</v>
      </c>
      <c r="E758" s="263"/>
      <c r="F758" s="263"/>
      <c r="G758" s="263"/>
      <c r="H758" s="263"/>
      <c r="I758" s="263"/>
      <c r="J758" s="263"/>
      <c r="K758" s="263"/>
      <c r="L758" s="49"/>
      <c r="M758" s="49"/>
      <c r="N758" s="49"/>
    </row>
    <row r="759" spans="1:14" ht="15.75">
      <c r="A759" s="10"/>
      <c r="B759" s="131" t="s">
        <v>17</v>
      </c>
      <c r="C759" s="93"/>
      <c r="D759" s="155"/>
      <c r="E759" s="286"/>
      <c r="F759" s="287"/>
      <c r="G759" s="287"/>
      <c r="H759" s="287"/>
      <c r="I759" s="287"/>
      <c r="J759" s="287"/>
      <c r="K759" s="287"/>
      <c r="L759" s="50"/>
      <c r="M759" s="49"/>
      <c r="N759" s="49"/>
    </row>
    <row r="760" spans="1:14" ht="15.75">
      <c r="A760" s="10"/>
      <c r="B760" s="126" t="s">
        <v>188</v>
      </c>
      <c r="C760" s="2">
        <v>3610</v>
      </c>
      <c r="D760" s="162">
        <f aca="true" t="shared" si="22" ref="D760:D770">SUM(E760:K760)</f>
        <v>0</v>
      </c>
      <c r="E760" s="263"/>
      <c r="F760" s="263"/>
      <c r="G760" s="263"/>
      <c r="H760" s="263"/>
      <c r="I760" s="263"/>
      <c r="J760" s="263"/>
      <c r="K760" s="263"/>
      <c r="L760" s="50"/>
      <c r="M760" s="49"/>
      <c r="N760" s="49"/>
    </row>
    <row r="761" spans="1:14" ht="15.75">
      <c r="A761" s="10"/>
      <c r="B761" s="126" t="s">
        <v>157</v>
      </c>
      <c r="C761" s="2">
        <v>3630</v>
      </c>
      <c r="D761" s="162">
        <f t="shared" si="22"/>
        <v>0</v>
      </c>
      <c r="E761" s="263"/>
      <c r="F761" s="263"/>
      <c r="G761" s="263"/>
      <c r="H761" s="263"/>
      <c r="I761" s="263"/>
      <c r="J761" s="263"/>
      <c r="K761" s="263"/>
      <c r="L761" s="50"/>
      <c r="M761" s="50"/>
      <c r="N761" s="49"/>
    </row>
    <row r="762" spans="1:14" ht="15.75">
      <c r="A762" s="10"/>
      <c r="B762" s="126" t="s">
        <v>217</v>
      </c>
      <c r="C762" s="2">
        <v>3640</v>
      </c>
      <c r="D762" s="162">
        <f t="shared" si="22"/>
        <v>0</v>
      </c>
      <c r="E762" s="263"/>
      <c r="F762" s="263"/>
      <c r="G762" s="263"/>
      <c r="H762" s="263"/>
      <c r="I762" s="263"/>
      <c r="J762" s="263"/>
      <c r="K762" s="263"/>
      <c r="L762" s="50"/>
      <c r="M762" s="50"/>
      <c r="N762" s="49"/>
    </row>
    <row r="763" spans="1:14" ht="15.75">
      <c r="A763" s="10"/>
      <c r="B763" s="126" t="s">
        <v>218</v>
      </c>
      <c r="C763" s="2">
        <v>3650</v>
      </c>
      <c r="D763" s="162">
        <f t="shared" si="22"/>
        <v>0</v>
      </c>
      <c r="E763" s="263"/>
      <c r="F763" s="263"/>
      <c r="G763" s="263"/>
      <c r="H763" s="263"/>
      <c r="I763" s="263"/>
      <c r="J763" s="263"/>
      <c r="K763" s="263"/>
      <c r="L763" s="50"/>
      <c r="M763" s="50"/>
      <c r="N763" s="49"/>
    </row>
    <row r="764" spans="1:13" ht="15.75">
      <c r="A764" s="10"/>
      <c r="B764" s="127" t="s">
        <v>296</v>
      </c>
      <c r="C764" s="23">
        <v>3660</v>
      </c>
      <c r="D764" s="162">
        <f t="shared" si="22"/>
        <v>0</v>
      </c>
      <c r="E764" s="263"/>
      <c r="F764" s="263"/>
      <c r="G764" s="263"/>
      <c r="H764" s="263"/>
      <c r="I764" s="263"/>
      <c r="J764" s="263"/>
      <c r="K764" s="263"/>
      <c r="L764" s="49"/>
      <c r="M764" s="49"/>
    </row>
    <row r="765" spans="1:14" ht="15.75">
      <c r="A765" s="10"/>
      <c r="B765" s="126" t="s">
        <v>159</v>
      </c>
      <c r="C765" s="2">
        <v>3670</v>
      </c>
      <c r="D765" s="162">
        <f t="shared" si="22"/>
        <v>0</v>
      </c>
      <c r="E765" s="288"/>
      <c r="F765" s="288"/>
      <c r="G765" s="288"/>
      <c r="H765" s="288"/>
      <c r="I765" s="288"/>
      <c r="J765" s="288"/>
      <c r="K765" s="288"/>
      <c r="L765" s="50"/>
      <c r="M765" s="50"/>
      <c r="N765" s="49"/>
    </row>
    <row r="766" spans="1:14" ht="15.75">
      <c r="A766" s="10"/>
      <c r="B766" s="126" t="s">
        <v>160</v>
      </c>
      <c r="C766" s="2">
        <v>3690</v>
      </c>
      <c r="D766" s="162">
        <f t="shared" si="22"/>
        <v>0</v>
      </c>
      <c r="E766" s="288"/>
      <c r="F766" s="288"/>
      <c r="G766" s="288"/>
      <c r="H766" s="288"/>
      <c r="I766" s="288"/>
      <c r="J766" s="288"/>
      <c r="K766" s="288"/>
      <c r="L766" s="50"/>
      <c r="M766" s="50"/>
      <c r="N766" s="49"/>
    </row>
    <row r="767" spans="1:14" ht="16.5" thickBot="1">
      <c r="A767" s="10"/>
      <c r="B767" s="126" t="s">
        <v>200</v>
      </c>
      <c r="C767" s="95">
        <v>3600</v>
      </c>
      <c r="D767" s="156">
        <f t="shared" si="22"/>
        <v>0</v>
      </c>
      <c r="E767" s="36">
        <f>SUM(E760:E766)</f>
        <v>0</v>
      </c>
      <c r="F767" s="36">
        <f aca="true" t="shared" si="23" ref="F767:K767">SUM(F760:F766)</f>
        <v>0</v>
      </c>
      <c r="G767" s="36">
        <f t="shared" si="23"/>
        <v>0</v>
      </c>
      <c r="H767" s="36">
        <f t="shared" si="23"/>
        <v>0</v>
      </c>
      <c r="I767" s="36">
        <f t="shared" si="23"/>
        <v>0</v>
      </c>
      <c r="J767" s="36">
        <f t="shared" si="23"/>
        <v>0</v>
      </c>
      <c r="K767" s="36">
        <f t="shared" si="23"/>
        <v>0</v>
      </c>
      <c r="L767" s="49"/>
      <c r="M767" s="50"/>
      <c r="N767" s="49"/>
    </row>
    <row r="768" spans="1:14" ht="16.5" thickBot="1">
      <c r="A768" s="10"/>
      <c r="B768" s="223" t="s">
        <v>18</v>
      </c>
      <c r="C768" s="56"/>
      <c r="D768" s="156">
        <f t="shared" si="22"/>
        <v>0</v>
      </c>
      <c r="E768" s="36">
        <f aca="true" t="shared" si="24" ref="E768:K768">SUM(E756:E758)+E767</f>
        <v>0</v>
      </c>
      <c r="F768" s="36">
        <f t="shared" si="24"/>
        <v>0</v>
      </c>
      <c r="G768" s="36">
        <f t="shared" si="24"/>
        <v>0</v>
      </c>
      <c r="H768" s="36">
        <f t="shared" si="24"/>
        <v>0</v>
      </c>
      <c r="I768" s="36">
        <f t="shared" si="24"/>
        <v>0</v>
      </c>
      <c r="J768" s="36">
        <f t="shared" si="24"/>
        <v>0</v>
      </c>
      <c r="K768" s="36">
        <f t="shared" si="24"/>
        <v>0</v>
      </c>
      <c r="L768" s="49"/>
      <c r="M768" s="50"/>
      <c r="N768" s="49"/>
    </row>
    <row r="769" spans="1:14" ht="15.75">
      <c r="A769" s="10"/>
      <c r="B769" s="24"/>
      <c r="C769" s="3"/>
      <c r="D769" s="170"/>
      <c r="E769" s="20"/>
      <c r="F769" s="20"/>
      <c r="G769" s="20"/>
      <c r="H769" s="20"/>
      <c r="I769" s="20"/>
      <c r="J769" s="20"/>
      <c r="K769" s="20"/>
      <c r="L769" s="49"/>
      <c r="M769" s="49"/>
      <c r="N769" s="49"/>
    </row>
    <row r="770" spans="1:14" ht="16.5" thickBot="1">
      <c r="A770" s="10"/>
      <c r="B770" s="1" t="str">
        <f>IF(H2="","Fund Balance",CONCATENATE("Fund Balance, ",LOOKUP(H2,T2:T8,U2:U8)))</f>
        <v>Fund Balance, July 1, 2015</v>
      </c>
      <c r="C770" s="2">
        <v>2800</v>
      </c>
      <c r="D770" s="156">
        <f t="shared" si="22"/>
        <v>15953.55</v>
      </c>
      <c r="E770" s="289">
        <v>15953.55</v>
      </c>
      <c r="F770" s="290"/>
      <c r="G770" s="290"/>
      <c r="H770" s="290"/>
      <c r="I770" s="290"/>
      <c r="J770" s="290"/>
      <c r="K770" s="290"/>
      <c r="L770" s="50"/>
      <c r="M770" s="49"/>
      <c r="N770" s="49"/>
    </row>
    <row r="771" spans="1:14" ht="15.75">
      <c r="A771" s="10"/>
      <c r="B771" s="234" t="s">
        <v>45</v>
      </c>
      <c r="C771" s="3"/>
      <c r="D771" s="170"/>
      <c r="E771" s="20"/>
      <c r="F771" s="20"/>
      <c r="G771" s="20"/>
      <c r="H771" s="20"/>
      <c r="I771" s="20"/>
      <c r="J771" s="20"/>
      <c r="K771" s="20"/>
      <c r="L771" s="49"/>
      <c r="M771" s="50"/>
      <c r="N771" s="49"/>
    </row>
    <row r="772" spans="1:14" ht="16.5" thickBot="1">
      <c r="A772" s="10"/>
      <c r="B772" s="223" t="s">
        <v>367</v>
      </c>
      <c r="C772" s="56"/>
      <c r="D772" s="106">
        <f>SUM(E772:K772)</f>
        <v>202953.55</v>
      </c>
      <c r="E772" s="6">
        <f aca="true" t="shared" si="25" ref="E772:K772">(E754+E768+E770)</f>
        <v>202953.55</v>
      </c>
      <c r="F772" s="6">
        <f t="shared" si="25"/>
        <v>0</v>
      </c>
      <c r="G772" s="6">
        <f t="shared" si="25"/>
        <v>0</v>
      </c>
      <c r="H772" s="6">
        <f t="shared" si="25"/>
        <v>0</v>
      </c>
      <c r="I772" s="6">
        <f t="shared" si="25"/>
        <v>0</v>
      </c>
      <c r="J772" s="6">
        <f t="shared" si="25"/>
        <v>0</v>
      </c>
      <c r="K772" s="6">
        <f t="shared" si="25"/>
        <v>0</v>
      </c>
      <c r="L772" s="49"/>
      <c r="M772" s="49"/>
      <c r="N772" s="49"/>
    </row>
    <row r="773" spans="1:13" ht="16.5" thickTop="1">
      <c r="A773" s="10"/>
      <c r="B773" s="31"/>
      <c r="C773" s="115"/>
      <c r="D773" s="107"/>
      <c r="E773" s="46"/>
      <c r="F773" s="46"/>
      <c r="G773" s="46"/>
      <c r="H773" s="46"/>
      <c r="I773" s="46"/>
      <c r="J773" s="46"/>
      <c r="K773" s="46"/>
      <c r="L773" s="49"/>
      <c r="M773" s="49"/>
    </row>
    <row r="774" spans="1:13" ht="15.75">
      <c r="A774" s="10"/>
      <c r="B774" s="9" t="s">
        <v>32</v>
      </c>
      <c r="M774" s="49"/>
    </row>
    <row r="775" spans="1:12" ht="15.75">
      <c r="A775" s="198"/>
      <c r="F775" s="97"/>
      <c r="L775" s="49"/>
    </row>
    <row r="776" spans="1:2" ht="15.75">
      <c r="A776" s="10" t="s">
        <v>323</v>
      </c>
      <c r="B776" s="11" t="str">
        <f>$B$1</f>
        <v>DISTRICT SCHOOL BOARD OF OKEECHOBEE COUNTY</v>
      </c>
    </row>
    <row r="777" spans="1:6" ht="15.75">
      <c r="A777" s="10"/>
      <c r="B777" s="12" t="s">
        <v>8</v>
      </c>
      <c r="F777" s="8"/>
    </row>
    <row r="778" spans="1:6" ht="15.75">
      <c r="A778" s="10"/>
      <c r="B778" s="12" t="str">
        <f>$B$26</f>
        <v>For Fiscal Year Ending June 30, 2016</v>
      </c>
      <c r="F778" s="212"/>
    </row>
    <row r="779" spans="1:6" ht="15.75">
      <c r="A779" s="10"/>
      <c r="F779" s="8"/>
    </row>
    <row r="780" spans="1:11" ht="15.75">
      <c r="A780" s="10"/>
      <c r="B780" s="58" t="s">
        <v>246</v>
      </c>
      <c r="K780" s="100" t="s">
        <v>324</v>
      </c>
    </row>
    <row r="781" spans="1:18" ht="15.75">
      <c r="A781" s="10"/>
      <c r="B781" s="110"/>
      <c r="C781" s="93"/>
      <c r="D781" s="98"/>
      <c r="E781" s="93">
        <v>210</v>
      </c>
      <c r="F781" s="93">
        <v>220</v>
      </c>
      <c r="G781" s="93">
        <v>230</v>
      </c>
      <c r="H781" s="93">
        <v>240</v>
      </c>
      <c r="I781" s="93">
        <v>250</v>
      </c>
      <c r="J781" s="93">
        <v>290</v>
      </c>
      <c r="K781" s="93">
        <v>299</v>
      </c>
      <c r="L781" s="49"/>
      <c r="M781" s="49"/>
      <c r="N781" s="49"/>
      <c r="O781" s="49"/>
      <c r="P781" s="49"/>
      <c r="Q781" s="49"/>
      <c r="R781" s="49"/>
    </row>
    <row r="782" spans="1:18" ht="15.75">
      <c r="A782" s="10"/>
      <c r="B782" s="283" t="s">
        <v>27</v>
      </c>
      <c r="C782" s="99" t="s">
        <v>9</v>
      </c>
      <c r="D782" s="99" t="s">
        <v>21</v>
      </c>
      <c r="E782" s="99" t="s">
        <v>485</v>
      </c>
      <c r="F782" s="99" t="s">
        <v>357</v>
      </c>
      <c r="G782" s="94" t="s">
        <v>476</v>
      </c>
      <c r="H782" s="99" t="s">
        <v>39</v>
      </c>
      <c r="I782" s="99" t="s">
        <v>282</v>
      </c>
      <c r="J782" s="99" t="s">
        <v>40</v>
      </c>
      <c r="K782" s="99" t="s">
        <v>254</v>
      </c>
      <c r="L782" s="109"/>
      <c r="M782" s="49"/>
      <c r="N782" s="49"/>
      <c r="O782" s="49"/>
      <c r="P782" s="49"/>
      <c r="Q782" s="49"/>
      <c r="R782" s="49"/>
    </row>
    <row r="783" spans="1:18" ht="15.75">
      <c r="A783" s="10"/>
      <c r="B783" s="39"/>
      <c r="C783" s="3" t="s">
        <v>11</v>
      </c>
      <c r="D783" s="183"/>
      <c r="E783" s="2" t="s">
        <v>281</v>
      </c>
      <c r="F783" s="2" t="s">
        <v>281</v>
      </c>
      <c r="G783" s="2" t="s">
        <v>477</v>
      </c>
      <c r="H783" s="2" t="s">
        <v>41</v>
      </c>
      <c r="I783" s="2" t="s">
        <v>281</v>
      </c>
      <c r="J783" s="2" t="s">
        <v>42</v>
      </c>
      <c r="K783" s="2" t="s">
        <v>303</v>
      </c>
      <c r="L783" s="49"/>
      <c r="M783" s="49"/>
      <c r="N783" s="49"/>
      <c r="O783" s="49"/>
      <c r="P783" s="49"/>
      <c r="Q783" s="49"/>
      <c r="R783" s="49"/>
    </row>
    <row r="784" spans="1:18" ht="15.75">
      <c r="A784" s="114"/>
      <c r="B784" s="131" t="s">
        <v>67</v>
      </c>
      <c r="C784" s="93"/>
      <c r="D784" s="98"/>
      <c r="E784" s="111"/>
      <c r="F784" s="111"/>
      <c r="G784" s="111"/>
      <c r="H784" s="111"/>
      <c r="I784" s="111"/>
      <c r="J784" s="111"/>
      <c r="K784" s="111"/>
      <c r="L784" s="49"/>
      <c r="M784" s="109"/>
      <c r="N784" s="109"/>
      <c r="O784" s="109"/>
      <c r="P784" s="109"/>
      <c r="Q784" s="109"/>
      <c r="R784" s="109"/>
    </row>
    <row r="785" spans="1:13" ht="15.75">
      <c r="A785" s="10"/>
      <c r="B785" s="126" t="s">
        <v>219</v>
      </c>
      <c r="C785" s="2">
        <v>710</v>
      </c>
      <c r="D785" s="162">
        <f>SUM(E785:K785)</f>
        <v>159000</v>
      </c>
      <c r="E785" s="263">
        <v>159000</v>
      </c>
      <c r="F785" s="263"/>
      <c r="G785" s="263"/>
      <c r="H785" s="263"/>
      <c r="I785" s="263"/>
      <c r="J785" s="263"/>
      <c r="K785" s="263"/>
      <c r="L785" s="50"/>
      <c r="M785" s="49"/>
    </row>
    <row r="786" spans="1:13" ht="15.75">
      <c r="A786" s="10"/>
      <c r="B786" s="126" t="s">
        <v>220</v>
      </c>
      <c r="C786" s="2">
        <v>720</v>
      </c>
      <c r="D786" s="162">
        <f>SUM(E786:K786)</f>
        <v>27800</v>
      </c>
      <c r="E786" s="263">
        <v>27800</v>
      </c>
      <c r="F786" s="263"/>
      <c r="G786" s="263"/>
      <c r="H786" s="263"/>
      <c r="I786" s="263"/>
      <c r="J786" s="263"/>
      <c r="K786" s="263"/>
      <c r="L786" s="50"/>
      <c r="M786" s="49"/>
    </row>
    <row r="787" spans="1:13" ht="15.75">
      <c r="A787" s="10"/>
      <c r="B787" s="126" t="s">
        <v>221</v>
      </c>
      <c r="C787" s="2">
        <v>730</v>
      </c>
      <c r="D787" s="162">
        <f>SUM(E787:K787)</f>
        <v>1000</v>
      </c>
      <c r="E787" s="263">
        <v>1000</v>
      </c>
      <c r="F787" s="263"/>
      <c r="G787" s="263"/>
      <c r="H787" s="263"/>
      <c r="I787" s="263"/>
      <c r="J787" s="263"/>
      <c r="K787" s="263"/>
      <c r="L787" s="50"/>
      <c r="M787" s="49"/>
    </row>
    <row r="788" spans="1:13" ht="16.5" thickBot="1">
      <c r="A788" s="10"/>
      <c r="B788" s="126" t="s">
        <v>332</v>
      </c>
      <c r="C788" s="2">
        <v>790</v>
      </c>
      <c r="D788" s="163">
        <f>SUM(E788:K788)</f>
        <v>0</v>
      </c>
      <c r="E788" s="264"/>
      <c r="F788" s="264"/>
      <c r="G788" s="264"/>
      <c r="H788" s="264"/>
      <c r="I788" s="264"/>
      <c r="J788" s="264"/>
      <c r="K788" s="264"/>
      <c r="L788" s="50"/>
      <c r="M788" s="49"/>
    </row>
    <row r="789" spans="1:13" ht="16.5" thickBot="1">
      <c r="A789" s="10"/>
      <c r="B789" s="223" t="s">
        <v>28</v>
      </c>
      <c r="C789" s="56">
        <v>9200</v>
      </c>
      <c r="D789" s="187">
        <f>SUM(E789:K789)</f>
        <v>187800</v>
      </c>
      <c r="E789" s="36">
        <f aca="true" t="shared" si="26" ref="E789:K789">SUM(E785:E788)</f>
        <v>187800</v>
      </c>
      <c r="F789" s="36">
        <f t="shared" si="26"/>
        <v>0</v>
      </c>
      <c r="G789" s="36">
        <f t="shared" si="26"/>
        <v>0</v>
      </c>
      <c r="H789" s="36">
        <f t="shared" si="26"/>
        <v>0</v>
      </c>
      <c r="I789" s="36">
        <f t="shared" si="26"/>
        <v>0</v>
      </c>
      <c r="J789" s="36">
        <f t="shared" si="26"/>
        <v>0</v>
      </c>
      <c r="K789" s="36">
        <f t="shared" si="26"/>
        <v>0</v>
      </c>
      <c r="L789" s="49"/>
      <c r="M789" s="49"/>
    </row>
    <row r="790" spans="1:13" ht="15.75">
      <c r="A790" s="10"/>
      <c r="B790" s="234" t="s">
        <v>29</v>
      </c>
      <c r="C790" s="55"/>
      <c r="D790" s="170"/>
      <c r="E790" s="20"/>
      <c r="F790" s="20"/>
      <c r="G790" s="20"/>
      <c r="H790" s="20"/>
      <c r="I790" s="20"/>
      <c r="J790" s="20"/>
      <c r="K790" s="20"/>
      <c r="L790" s="49"/>
      <c r="M790" s="49"/>
    </row>
    <row r="791" spans="1:13" ht="15.75">
      <c r="A791" s="10"/>
      <c r="B791" s="132" t="s">
        <v>46</v>
      </c>
      <c r="C791" s="55"/>
      <c r="D791" s="170"/>
      <c r="E791" s="20"/>
      <c r="F791" s="20"/>
      <c r="G791" s="20"/>
      <c r="H791" s="20"/>
      <c r="I791" s="20"/>
      <c r="J791" s="20"/>
      <c r="K791" s="20"/>
      <c r="L791" s="49"/>
      <c r="M791" s="49"/>
    </row>
    <row r="792" spans="1:13" ht="15.75">
      <c r="A792" s="10"/>
      <c r="B792" s="126" t="s">
        <v>193</v>
      </c>
      <c r="C792" s="2">
        <v>910</v>
      </c>
      <c r="D792" s="162">
        <f aca="true" t="shared" si="27" ref="D792:D800">SUM(E792:K792)</f>
        <v>0</v>
      </c>
      <c r="E792" s="263"/>
      <c r="F792" s="263"/>
      <c r="G792" s="263"/>
      <c r="H792" s="263"/>
      <c r="I792" s="263"/>
      <c r="J792" s="263"/>
      <c r="K792" s="263"/>
      <c r="L792" s="50"/>
      <c r="M792" s="49"/>
    </row>
    <row r="793" spans="1:13" ht="15.75">
      <c r="A793" s="10"/>
      <c r="B793" s="126" t="s">
        <v>176</v>
      </c>
      <c r="C793" s="2">
        <v>930</v>
      </c>
      <c r="D793" s="162">
        <f t="shared" si="27"/>
        <v>0</v>
      </c>
      <c r="E793" s="263"/>
      <c r="F793" s="263"/>
      <c r="G793" s="263"/>
      <c r="H793" s="263"/>
      <c r="I793" s="263"/>
      <c r="J793" s="263"/>
      <c r="K793" s="263"/>
      <c r="L793" s="50"/>
      <c r="M793" s="49"/>
    </row>
    <row r="794" spans="1:23" s="49" customFormat="1" ht="15.75">
      <c r="A794" s="10"/>
      <c r="B794" s="126" t="s">
        <v>222</v>
      </c>
      <c r="C794" s="2">
        <v>940</v>
      </c>
      <c r="D794" s="162">
        <f t="shared" si="27"/>
        <v>0</v>
      </c>
      <c r="E794" s="263"/>
      <c r="F794" s="263"/>
      <c r="G794" s="263"/>
      <c r="H794" s="263"/>
      <c r="I794" s="263"/>
      <c r="J794" s="263"/>
      <c r="K794" s="263"/>
      <c r="L794" s="50"/>
      <c r="N794" s="9"/>
      <c r="O794" s="9"/>
      <c r="P794" s="9"/>
      <c r="Q794" s="9"/>
      <c r="R794" s="9"/>
      <c r="S794" s="318"/>
      <c r="T794" s="319"/>
      <c r="U794" s="318"/>
      <c r="V794" s="318"/>
      <c r="W794" s="318"/>
    </row>
    <row r="795" spans="1:23" s="49" customFormat="1" ht="15.75">
      <c r="A795" s="10"/>
      <c r="B795" s="126" t="s">
        <v>218</v>
      </c>
      <c r="C795" s="2">
        <v>950</v>
      </c>
      <c r="D795" s="162">
        <f t="shared" si="27"/>
        <v>0</v>
      </c>
      <c r="E795" s="263"/>
      <c r="F795" s="263"/>
      <c r="G795" s="263"/>
      <c r="H795" s="263"/>
      <c r="I795" s="263"/>
      <c r="J795" s="263"/>
      <c r="K795" s="263"/>
      <c r="L795" s="50"/>
      <c r="N795" s="9"/>
      <c r="O795" s="9"/>
      <c r="P795" s="9"/>
      <c r="Q795" s="9"/>
      <c r="R795" s="9"/>
      <c r="S795" s="318"/>
      <c r="T795" s="319"/>
      <c r="U795" s="318"/>
      <c r="V795" s="318"/>
      <c r="W795" s="318"/>
    </row>
    <row r="796" spans="1:23" s="49" customFormat="1" ht="15.75">
      <c r="A796" s="10"/>
      <c r="B796" s="125" t="s">
        <v>292</v>
      </c>
      <c r="C796" s="32">
        <v>960</v>
      </c>
      <c r="D796" s="161">
        <f t="shared" si="27"/>
        <v>0</v>
      </c>
      <c r="E796" s="263"/>
      <c r="F796" s="263"/>
      <c r="G796" s="263"/>
      <c r="H796" s="263"/>
      <c r="I796" s="263"/>
      <c r="J796" s="263"/>
      <c r="K796" s="263"/>
      <c r="L796" s="9"/>
      <c r="M796" s="9"/>
      <c r="N796" s="9"/>
      <c r="O796" s="9"/>
      <c r="P796" s="9"/>
      <c r="Q796" s="9"/>
      <c r="R796" s="9"/>
      <c r="S796" s="318"/>
      <c r="T796" s="319"/>
      <c r="U796" s="318"/>
      <c r="V796" s="318"/>
      <c r="W796" s="318"/>
    </row>
    <row r="797" spans="1:23" s="109" customFormat="1" ht="15.75">
      <c r="A797" s="10"/>
      <c r="B797" s="126" t="s">
        <v>178</v>
      </c>
      <c r="C797" s="2">
        <v>970</v>
      </c>
      <c r="D797" s="162">
        <f t="shared" si="27"/>
        <v>0</v>
      </c>
      <c r="E797" s="288"/>
      <c r="F797" s="288"/>
      <c r="G797" s="288"/>
      <c r="H797" s="288"/>
      <c r="I797" s="288"/>
      <c r="J797" s="288"/>
      <c r="K797" s="288"/>
      <c r="L797" s="50"/>
      <c r="M797" s="49"/>
      <c r="N797" s="9"/>
      <c r="O797" s="9"/>
      <c r="P797" s="9"/>
      <c r="Q797" s="9"/>
      <c r="R797" s="9"/>
      <c r="S797" s="318"/>
      <c r="T797" s="319"/>
      <c r="U797" s="318"/>
      <c r="V797" s="318"/>
      <c r="W797" s="318"/>
    </row>
    <row r="798" spans="1:13" ht="15.75">
      <c r="A798" s="10"/>
      <c r="B798" s="126" t="s">
        <v>179</v>
      </c>
      <c r="C798" s="2">
        <v>990</v>
      </c>
      <c r="D798" s="162">
        <f t="shared" si="27"/>
        <v>0</v>
      </c>
      <c r="E798" s="288"/>
      <c r="F798" s="288"/>
      <c r="G798" s="288"/>
      <c r="H798" s="288"/>
      <c r="I798" s="288"/>
      <c r="J798" s="288"/>
      <c r="K798" s="288"/>
      <c r="L798" s="50"/>
      <c r="M798" s="49"/>
    </row>
    <row r="799" spans="1:13" ht="16.5" thickBot="1">
      <c r="A799" s="10"/>
      <c r="B799" s="126" t="s">
        <v>180</v>
      </c>
      <c r="C799" s="56">
        <v>9700</v>
      </c>
      <c r="D799" s="163">
        <f t="shared" si="27"/>
        <v>0</v>
      </c>
      <c r="E799" s="36">
        <f aca="true" t="shared" si="28" ref="E799:K799">SUM(E792:E798)</f>
        <v>0</v>
      </c>
      <c r="F799" s="36">
        <f t="shared" si="28"/>
        <v>0</v>
      </c>
      <c r="G799" s="36">
        <f t="shared" si="28"/>
        <v>0</v>
      </c>
      <c r="H799" s="36">
        <f t="shared" si="28"/>
        <v>0</v>
      </c>
      <c r="I799" s="36">
        <f t="shared" si="28"/>
        <v>0</v>
      </c>
      <c r="J799" s="36">
        <f t="shared" si="28"/>
        <v>0</v>
      </c>
      <c r="K799" s="36">
        <f t="shared" si="28"/>
        <v>0</v>
      </c>
      <c r="L799" s="49"/>
      <c r="M799" s="49"/>
    </row>
    <row r="800" spans="1:13" ht="16.5" thickBot="1">
      <c r="A800" s="10"/>
      <c r="B800" s="291" t="s">
        <v>31</v>
      </c>
      <c r="C800" s="5"/>
      <c r="D800" s="156">
        <f t="shared" si="27"/>
        <v>0</v>
      </c>
      <c r="E800" s="292">
        <f aca="true" t="shared" si="29" ref="E800:K800">(E799)</f>
        <v>0</v>
      </c>
      <c r="F800" s="36">
        <f t="shared" si="29"/>
        <v>0</v>
      </c>
      <c r="G800" s="36">
        <f t="shared" si="29"/>
        <v>0</v>
      </c>
      <c r="H800" s="36">
        <f t="shared" si="29"/>
        <v>0</v>
      </c>
      <c r="I800" s="36">
        <f t="shared" si="29"/>
        <v>0</v>
      </c>
      <c r="J800" s="36">
        <f t="shared" si="29"/>
        <v>0</v>
      </c>
      <c r="K800" s="36">
        <f t="shared" si="29"/>
        <v>0</v>
      </c>
      <c r="L800" s="49"/>
      <c r="M800" s="49"/>
    </row>
    <row r="801" spans="1:13" ht="15.75">
      <c r="A801" s="10"/>
      <c r="B801" s="265"/>
      <c r="C801" s="138"/>
      <c r="D801" s="149"/>
      <c r="E801" s="293"/>
      <c r="F801" s="20"/>
      <c r="G801" s="20"/>
      <c r="H801" s="20"/>
      <c r="I801" s="20"/>
      <c r="J801" s="20"/>
      <c r="K801" s="20"/>
      <c r="L801" s="49"/>
      <c r="M801" s="49"/>
    </row>
    <row r="802" spans="1:13" ht="15.75">
      <c r="A802" s="10"/>
      <c r="B802" s="27" t="str">
        <f>IF(H$2="","Nonspendable Fund Balance",CONCATENATE("Nonspendable Fund Balance, ",LOOKUP(H$2,T$2:T$8,V$2:V$8)))</f>
        <v>Nonspendable Fund Balance, June 30, 2016</v>
      </c>
      <c r="C802" s="34">
        <v>2710</v>
      </c>
      <c r="D802" s="184">
        <f aca="true" t="shared" si="30" ref="D802:D807">SUM(E802:K802)</f>
        <v>0</v>
      </c>
      <c r="E802" s="294"/>
      <c r="F802" s="294"/>
      <c r="G802" s="294"/>
      <c r="H802" s="294"/>
      <c r="I802" s="294"/>
      <c r="J802" s="294"/>
      <c r="K802" s="294"/>
      <c r="L802" s="49"/>
      <c r="M802" s="49"/>
    </row>
    <row r="803" spans="1:23" ht="15.75">
      <c r="A803" s="10"/>
      <c r="B803" s="1" t="str">
        <f>IF(H$2="","Restricted Fund Balance",CONCATENATE("Restricted Fund Balance, ",LOOKUP(H$2,T$2:T$8,V$2:V$8)))</f>
        <v>Restricted Fund Balance, June 30, 2016</v>
      </c>
      <c r="C803" s="2">
        <v>2720</v>
      </c>
      <c r="D803" s="184">
        <f t="shared" si="30"/>
        <v>15153.55</v>
      </c>
      <c r="E803" s="262">
        <v>15153.55</v>
      </c>
      <c r="F803" s="262"/>
      <c r="G803" s="262"/>
      <c r="H803" s="262"/>
      <c r="I803" s="262"/>
      <c r="J803" s="262"/>
      <c r="K803" s="262"/>
      <c r="L803" s="49"/>
      <c r="M803" s="49"/>
      <c r="S803" s="320"/>
      <c r="U803" s="320"/>
      <c r="V803" s="320"/>
      <c r="W803" s="320"/>
    </row>
    <row r="804" spans="1:20" ht="15.75">
      <c r="A804" s="10"/>
      <c r="B804" s="1" t="str">
        <f>IF(H$2="","Committed Fund Balance",CONCATENATE("Committed Fund Balance, ",LOOKUP(H$2,T$2:T$8,V$2:V$8)))</f>
        <v>Committed Fund Balance, June 30, 2016</v>
      </c>
      <c r="C804" s="2">
        <v>2730</v>
      </c>
      <c r="D804" s="185">
        <f t="shared" si="30"/>
        <v>0</v>
      </c>
      <c r="E804" s="262"/>
      <c r="F804" s="262"/>
      <c r="G804" s="262"/>
      <c r="H804" s="262"/>
      <c r="I804" s="262"/>
      <c r="J804" s="262"/>
      <c r="K804" s="262"/>
      <c r="L804" s="49"/>
      <c r="M804" s="49"/>
      <c r="T804" s="321"/>
    </row>
    <row r="805" spans="1:13" ht="15.75">
      <c r="A805" s="10"/>
      <c r="B805" s="1" t="str">
        <f>IF(H$2="","Assigned Fund Balance",CONCATENATE("Assigned Fund Balance, ",LOOKUP(H$2,T$2:T$8,V$2:V$8)))</f>
        <v>Assigned Fund Balance, June 30, 2016</v>
      </c>
      <c r="C805" s="2">
        <v>2740</v>
      </c>
      <c r="D805" s="185">
        <f t="shared" si="30"/>
        <v>0</v>
      </c>
      <c r="E805" s="262"/>
      <c r="F805" s="262"/>
      <c r="G805" s="262"/>
      <c r="H805" s="262"/>
      <c r="I805" s="262"/>
      <c r="J805" s="262"/>
      <c r="K805" s="262"/>
      <c r="L805" s="49"/>
      <c r="M805" s="49"/>
    </row>
    <row r="806" spans="1:13" ht="16.5" thickBot="1">
      <c r="A806" s="10"/>
      <c r="B806" s="1" t="str">
        <f>IF(H$2="","Unassigned Fund Balance",CONCATENATE("Unassigned Fund Balance, ",LOOKUP(H$2,T$2:T$8,V$2:V$8)))</f>
        <v>Unassigned Fund Balance, June 30, 2016</v>
      </c>
      <c r="C806" s="2">
        <v>2750</v>
      </c>
      <c r="D806" s="163">
        <f t="shared" si="30"/>
        <v>0</v>
      </c>
      <c r="E806" s="295"/>
      <c r="F806" s="295"/>
      <c r="G806" s="295"/>
      <c r="H806" s="295"/>
      <c r="I806" s="295"/>
      <c r="J806" s="295"/>
      <c r="K806" s="295"/>
      <c r="L806" s="49"/>
      <c r="M806" s="49"/>
    </row>
    <row r="807" spans="1:18" ht="16.5" thickBot="1">
      <c r="A807" s="10"/>
      <c r="B807" s="267" t="s">
        <v>270</v>
      </c>
      <c r="C807" s="23">
        <v>2700</v>
      </c>
      <c r="D807" s="187">
        <f t="shared" si="30"/>
        <v>15153.55</v>
      </c>
      <c r="E807" s="210">
        <f>SUM(E802:E806)</f>
        <v>15153.55</v>
      </c>
      <c r="F807" s="210">
        <f aca="true" t="shared" si="31" ref="F807:K807">SUM(F802:F806)</f>
        <v>0</v>
      </c>
      <c r="G807" s="210">
        <f t="shared" si="31"/>
        <v>0</v>
      </c>
      <c r="H807" s="210">
        <f t="shared" si="31"/>
        <v>0</v>
      </c>
      <c r="I807" s="210">
        <f t="shared" si="31"/>
        <v>0</v>
      </c>
      <c r="J807" s="210">
        <f t="shared" si="31"/>
        <v>0</v>
      </c>
      <c r="K807" s="210">
        <f t="shared" si="31"/>
        <v>0</v>
      </c>
      <c r="L807" s="49"/>
      <c r="M807" s="49"/>
      <c r="N807" s="49"/>
      <c r="O807" s="49"/>
      <c r="P807" s="49"/>
      <c r="Q807" s="49"/>
      <c r="R807" s="49"/>
    </row>
    <row r="808" spans="1:13" ht="15.75">
      <c r="A808" s="10"/>
      <c r="B808" s="234" t="s">
        <v>363</v>
      </c>
      <c r="C808" s="55"/>
      <c r="D808" s="170"/>
      <c r="E808" s="20"/>
      <c r="F808" s="20"/>
      <c r="G808" s="20"/>
      <c r="H808" s="20"/>
      <c r="I808" s="20"/>
      <c r="J808" s="20"/>
      <c r="K808" s="20"/>
      <c r="L808" s="49"/>
      <c r="M808" s="49"/>
    </row>
    <row r="809" spans="1:13" ht="16.5" thickBot="1">
      <c r="A809" s="10"/>
      <c r="B809" s="223" t="s">
        <v>269</v>
      </c>
      <c r="C809" s="5"/>
      <c r="D809" s="106">
        <f>SUM(E809:K809)</f>
        <v>202953.55</v>
      </c>
      <c r="E809" s="6">
        <f>E789+E800+E807</f>
        <v>202953.55</v>
      </c>
      <c r="F809" s="6">
        <f aca="true" t="shared" si="32" ref="F809:K809">F789+F800+F807</f>
        <v>0</v>
      </c>
      <c r="G809" s="6">
        <f t="shared" si="32"/>
        <v>0</v>
      </c>
      <c r="H809" s="6">
        <f t="shared" si="32"/>
        <v>0</v>
      </c>
      <c r="I809" s="6">
        <f t="shared" si="32"/>
        <v>0</v>
      </c>
      <c r="J809" s="6">
        <f t="shared" si="32"/>
        <v>0</v>
      </c>
      <c r="K809" s="6">
        <f t="shared" si="32"/>
        <v>0</v>
      </c>
      <c r="L809" s="49"/>
      <c r="M809" s="49"/>
    </row>
    <row r="810" spans="1:13" ht="16.5" thickTop="1">
      <c r="A810" s="10"/>
      <c r="E810" s="49"/>
      <c r="F810" s="49"/>
      <c r="G810" s="49"/>
      <c r="H810" s="49"/>
      <c r="I810" s="49"/>
      <c r="J810" s="49"/>
      <c r="K810" s="49"/>
      <c r="L810" s="49"/>
      <c r="M810" s="49"/>
    </row>
    <row r="811" spans="1:13" ht="15.75">
      <c r="A811" s="10"/>
      <c r="B811" s="9" t="s">
        <v>32</v>
      </c>
      <c r="F811" s="97"/>
      <c r="L811" s="49"/>
      <c r="M811" s="49"/>
    </row>
    <row r="812" spans="1:12" ht="15.75">
      <c r="A812" s="198"/>
      <c r="F812" s="97"/>
      <c r="K812" s="49"/>
      <c r="L812" s="49"/>
    </row>
    <row r="813" spans="1:13" ht="15.75">
      <c r="A813" s="10" t="s">
        <v>325</v>
      </c>
      <c r="B813" s="11" t="str">
        <f>$B$1</f>
        <v>DISTRICT SCHOOL BOARD OF OKEECHOBEE COUNTY</v>
      </c>
      <c r="K813" s="49"/>
      <c r="L813" s="49"/>
      <c r="M813" s="49"/>
    </row>
    <row r="814" spans="1:13" ht="15.75">
      <c r="A814" s="10"/>
      <c r="B814" s="12" t="s">
        <v>8</v>
      </c>
      <c r="K814" s="49"/>
      <c r="L814" s="49"/>
      <c r="M814" s="49"/>
    </row>
    <row r="815" spans="1:13" ht="15.75">
      <c r="A815" s="10"/>
      <c r="B815" s="12" t="str">
        <f>$B$26</f>
        <v>For Fiscal Year Ending June 30, 2016</v>
      </c>
      <c r="F815" s="212"/>
      <c r="K815" s="49"/>
      <c r="L815" s="49"/>
      <c r="M815" s="49"/>
    </row>
    <row r="816" spans="1:13" ht="15.75">
      <c r="A816" s="10"/>
      <c r="F816" s="8"/>
      <c r="J816" s="212"/>
      <c r="K816" s="212"/>
      <c r="L816" s="212"/>
      <c r="M816" s="49"/>
    </row>
    <row r="817" spans="1:14" ht="15.75">
      <c r="A817" s="10"/>
      <c r="B817" s="58" t="s">
        <v>247</v>
      </c>
      <c r="J817" s="230"/>
      <c r="K817" s="230"/>
      <c r="L817" s="230"/>
      <c r="M817" s="49"/>
      <c r="N817" s="100" t="s">
        <v>326</v>
      </c>
    </row>
    <row r="818" spans="1:18" ht="15.75">
      <c r="A818" s="10"/>
      <c r="B818" s="110"/>
      <c r="C818" s="93"/>
      <c r="D818" s="98"/>
      <c r="E818" s="93">
        <v>310</v>
      </c>
      <c r="F818" s="93">
        <v>320</v>
      </c>
      <c r="G818" s="93">
        <v>330</v>
      </c>
      <c r="H818" s="93">
        <v>340</v>
      </c>
      <c r="I818" s="93">
        <v>350</v>
      </c>
      <c r="J818" s="3">
        <v>360</v>
      </c>
      <c r="K818" s="3">
        <v>370</v>
      </c>
      <c r="L818" s="93">
        <v>380</v>
      </c>
      <c r="M818" s="93">
        <v>390</v>
      </c>
      <c r="N818" s="93">
        <v>399</v>
      </c>
      <c r="O818" s="49"/>
      <c r="P818" s="49"/>
      <c r="Q818" s="49"/>
      <c r="R818" s="49"/>
    </row>
    <row r="819" spans="1:23" s="49" customFormat="1" ht="31.5">
      <c r="A819" s="10"/>
      <c r="B819" s="296" t="s">
        <v>10</v>
      </c>
      <c r="C819" s="99" t="s">
        <v>359</v>
      </c>
      <c r="D819" s="232" t="s">
        <v>21</v>
      </c>
      <c r="E819" s="99" t="s">
        <v>336</v>
      </c>
      <c r="F819" s="99" t="s">
        <v>338</v>
      </c>
      <c r="G819" s="99" t="s">
        <v>478</v>
      </c>
      <c r="H819" s="99" t="s">
        <v>339</v>
      </c>
      <c r="I819" s="99" t="s">
        <v>358</v>
      </c>
      <c r="J819" s="99" t="s">
        <v>341</v>
      </c>
      <c r="K819" s="99" t="s">
        <v>342</v>
      </c>
      <c r="L819" s="99" t="s">
        <v>343</v>
      </c>
      <c r="M819" s="99" t="s">
        <v>344</v>
      </c>
      <c r="N819" s="99" t="s">
        <v>346</v>
      </c>
      <c r="S819" s="318"/>
      <c r="T819" s="319"/>
      <c r="U819" s="318"/>
      <c r="V819" s="318"/>
      <c r="W819" s="318"/>
    </row>
    <row r="820" spans="1:18" ht="15.75">
      <c r="A820" s="10"/>
      <c r="B820" s="24"/>
      <c r="C820" s="3"/>
      <c r="D820" s="3"/>
      <c r="E820" s="3" t="s">
        <v>337</v>
      </c>
      <c r="F820" s="3" t="s">
        <v>281</v>
      </c>
      <c r="G820" s="3" t="s">
        <v>115</v>
      </c>
      <c r="H820" s="3" t="s">
        <v>340</v>
      </c>
      <c r="I820" s="39"/>
      <c r="J820" s="3" t="s">
        <v>42</v>
      </c>
      <c r="K820" s="3" t="s">
        <v>455</v>
      </c>
      <c r="L820" s="3" t="s">
        <v>304</v>
      </c>
      <c r="M820" s="3" t="s">
        <v>345</v>
      </c>
      <c r="N820" s="3" t="s">
        <v>347</v>
      </c>
      <c r="O820" s="49"/>
      <c r="P820" s="49"/>
      <c r="Q820" s="49"/>
      <c r="R820" s="49"/>
    </row>
    <row r="821" spans="1:18" ht="15.75">
      <c r="A821" s="10"/>
      <c r="B821" s="134" t="s">
        <v>279</v>
      </c>
      <c r="C821" s="65"/>
      <c r="D821" s="165"/>
      <c r="E821" s="65"/>
      <c r="F821" s="65"/>
      <c r="G821" s="65"/>
      <c r="H821" s="65"/>
      <c r="I821" s="65"/>
      <c r="J821" s="211"/>
      <c r="K821" s="211"/>
      <c r="L821" s="65"/>
      <c r="M821" s="65"/>
      <c r="N821" s="78"/>
      <c r="O821" s="49"/>
      <c r="P821" s="49"/>
      <c r="Q821" s="49"/>
      <c r="R821" s="49"/>
    </row>
    <row r="822" spans="1:14" ht="15.75">
      <c r="A822" s="10"/>
      <c r="B822" s="126" t="s">
        <v>124</v>
      </c>
      <c r="C822" s="34">
        <v>3199</v>
      </c>
      <c r="D822" s="181">
        <f>SUM(E822:N822)</f>
        <v>0</v>
      </c>
      <c r="E822" s="284"/>
      <c r="F822" s="284"/>
      <c r="G822" s="284"/>
      <c r="H822" s="284"/>
      <c r="I822" s="284"/>
      <c r="J822" s="228"/>
      <c r="K822" s="228"/>
      <c r="L822" s="284"/>
      <c r="M822" s="284"/>
      <c r="N822" s="284"/>
    </row>
    <row r="823" spans="1:18" ht="16.5" thickBot="1">
      <c r="A823" s="10"/>
      <c r="B823" s="128" t="s">
        <v>280</v>
      </c>
      <c r="C823" s="3">
        <v>3100</v>
      </c>
      <c r="D823" s="163">
        <f>SUM(E823:N823)</f>
        <v>0</v>
      </c>
      <c r="E823" s="285">
        <f>E822</f>
        <v>0</v>
      </c>
      <c r="F823" s="285">
        <f aca="true" t="shared" si="33" ref="F823:N823">F822</f>
        <v>0</v>
      </c>
      <c r="G823" s="285">
        <f t="shared" si="33"/>
        <v>0</v>
      </c>
      <c r="H823" s="285">
        <f t="shared" si="33"/>
        <v>0</v>
      </c>
      <c r="I823" s="285">
        <f t="shared" si="33"/>
        <v>0</v>
      </c>
      <c r="J823" s="285">
        <f t="shared" si="33"/>
        <v>0</v>
      </c>
      <c r="K823" s="285">
        <f t="shared" si="33"/>
        <v>0</v>
      </c>
      <c r="L823" s="285">
        <f t="shared" si="33"/>
        <v>0</v>
      </c>
      <c r="M823" s="285">
        <f t="shared" si="33"/>
        <v>0</v>
      </c>
      <c r="N823" s="285">
        <f t="shared" si="33"/>
        <v>0</v>
      </c>
      <c r="O823" s="49"/>
      <c r="P823" s="49"/>
      <c r="Q823" s="49"/>
      <c r="R823" s="49"/>
    </row>
    <row r="824" spans="1:18" ht="15.75">
      <c r="A824" s="10"/>
      <c r="B824" s="134" t="s">
        <v>116</v>
      </c>
      <c r="C824" s="65"/>
      <c r="D824" s="182"/>
      <c r="E824" s="39"/>
      <c r="F824" s="39"/>
      <c r="G824" s="39"/>
      <c r="H824" s="39"/>
      <c r="I824" s="39"/>
      <c r="J824" s="39"/>
      <c r="K824" s="39"/>
      <c r="L824" s="39"/>
      <c r="M824" s="39"/>
      <c r="N824" s="297"/>
      <c r="O824" s="49"/>
      <c r="P824" s="49"/>
      <c r="Q824" s="49"/>
      <c r="R824" s="49"/>
    </row>
    <row r="825" spans="1:14" ht="15.75">
      <c r="A825" s="10"/>
      <c r="B825" s="126" t="s">
        <v>183</v>
      </c>
      <c r="C825" s="34">
        <v>3299</v>
      </c>
      <c r="D825" s="181">
        <f>SUM(E825:N825)</f>
        <v>0</v>
      </c>
      <c r="E825" s="284"/>
      <c r="F825" s="284"/>
      <c r="G825" s="284"/>
      <c r="H825" s="284"/>
      <c r="I825" s="284"/>
      <c r="J825" s="284"/>
      <c r="K825" s="284"/>
      <c r="L825" s="284"/>
      <c r="M825" s="284"/>
      <c r="N825" s="284"/>
    </row>
    <row r="826" spans="1:18" ht="16.5" thickBot="1">
      <c r="A826" s="10"/>
      <c r="B826" s="128" t="s">
        <v>312</v>
      </c>
      <c r="C826" s="3">
        <v>3200</v>
      </c>
      <c r="D826" s="163">
        <f>SUM(E826:N826)</f>
        <v>0</v>
      </c>
      <c r="E826" s="285">
        <f aca="true" t="shared" si="34" ref="E826:N826">E825</f>
        <v>0</v>
      </c>
      <c r="F826" s="285">
        <f t="shared" si="34"/>
        <v>0</v>
      </c>
      <c r="G826" s="285">
        <f t="shared" si="34"/>
        <v>0</v>
      </c>
      <c r="H826" s="285">
        <f t="shared" si="34"/>
        <v>0</v>
      </c>
      <c r="I826" s="285">
        <f t="shared" si="34"/>
        <v>0</v>
      </c>
      <c r="J826" s="285">
        <f t="shared" si="34"/>
        <v>0</v>
      </c>
      <c r="K826" s="285">
        <f t="shared" si="34"/>
        <v>0</v>
      </c>
      <c r="L826" s="285">
        <f t="shared" si="34"/>
        <v>0</v>
      </c>
      <c r="M826" s="285">
        <f t="shared" si="34"/>
        <v>0</v>
      </c>
      <c r="N826" s="285">
        <f t="shared" si="34"/>
        <v>0</v>
      </c>
      <c r="O826" s="49"/>
      <c r="P826" s="49"/>
      <c r="Q826" s="49"/>
      <c r="R826" s="49"/>
    </row>
    <row r="827" spans="1:18" ht="15.75">
      <c r="A827" s="10"/>
      <c r="B827" s="131" t="s">
        <v>43</v>
      </c>
      <c r="C827" s="65"/>
      <c r="D827" s="164"/>
      <c r="E827" s="67"/>
      <c r="F827" s="67"/>
      <c r="G827" s="67"/>
      <c r="H827" s="67"/>
      <c r="I827" s="67"/>
      <c r="J827" s="67"/>
      <c r="K827" s="67"/>
      <c r="L827" s="67"/>
      <c r="M827" s="67"/>
      <c r="N827" s="67"/>
      <c r="O827" s="49"/>
      <c r="P827" s="49"/>
      <c r="Q827" s="49"/>
      <c r="R827" s="49"/>
    </row>
    <row r="828" spans="1:14" ht="15.75">
      <c r="A828" s="10"/>
      <c r="B828" s="126" t="s">
        <v>486</v>
      </c>
      <c r="C828" s="34">
        <v>3321</v>
      </c>
      <c r="D828" s="181">
        <f aca="true" t="shared" si="35" ref="D828:D840">SUM(E828:N828)</f>
        <v>40000</v>
      </c>
      <c r="E828" s="284"/>
      <c r="F828" s="284"/>
      <c r="G828" s="284"/>
      <c r="H828" s="284"/>
      <c r="I828" s="284"/>
      <c r="J828" s="284">
        <v>40000</v>
      </c>
      <c r="K828" s="284"/>
      <c r="L828" s="284"/>
      <c r="M828" s="284"/>
      <c r="N828" s="284"/>
    </row>
    <row r="829" spans="1:14" ht="15.75">
      <c r="A829" s="10"/>
      <c r="B829" s="126" t="s">
        <v>487</v>
      </c>
      <c r="C829" s="2">
        <v>3325</v>
      </c>
      <c r="D829" s="162">
        <f t="shared" si="35"/>
        <v>1000</v>
      </c>
      <c r="E829" s="263"/>
      <c r="F829" s="263"/>
      <c r="G829" s="263"/>
      <c r="H829" s="263"/>
      <c r="I829" s="263"/>
      <c r="J829" s="263">
        <v>1000</v>
      </c>
      <c r="K829" s="263"/>
      <c r="L829" s="263"/>
      <c r="M829" s="263"/>
      <c r="N829" s="263"/>
    </row>
    <row r="830" spans="1:14" ht="15.75">
      <c r="A830" s="10"/>
      <c r="B830" s="126" t="s">
        <v>117</v>
      </c>
      <c r="C830" s="2">
        <v>3341</v>
      </c>
      <c r="D830" s="186">
        <f t="shared" si="35"/>
        <v>0</v>
      </c>
      <c r="E830" s="263"/>
      <c r="F830" s="263"/>
      <c r="G830" s="263"/>
      <c r="H830" s="263"/>
      <c r="I830" s="263"/>
      <c r="J830" s="263"/>
      <c r="K830" s="263"/>
      <c r="L830" s="263"/>
      <c r="M830" s="263"/>
      <c r="N830" s="263"/>
    </row>
    <row r="831" spans="1:14" ht="15.75">
      <c r="A831" s="10"/>
      <c r="B831" s="126" t="s">
        <v>475</v>
      </c>
      <c r="C831" s="2">
        <v>3380</v>
      </c>
      <c r="D831" s="186">
        <f t="shared" si="35"/>
        <v>0</v>
      </c>
      <c r="E831" s="263"/>
      <c r="F831" s="263"/>
      <c r="G831" s="263"/>
      <c r="H831" s="263"/>
      <c r="I831" s="263"/>
      <c r="J831" s="263"/>
      <c r="K831" s="263"/>
      <c r="L831" s="263"/>
      <c r="M831" s="263"/>
      <c r="N831" s="263"/>
    </row>
    <row r="832" spans="1:23" s="49" customFormat="1" ht="15.75">
      <c r="A832" s="10"/>
      <c r="B832" s="126" t="s">
        <v>48</v>
      </c>
      <c r="C832" s="2">
        <v>3391</v>
      </c>
      <c r="D832" s="186">
        <f t="shared" si="35"/>
        <v>0</v>
      </c>
      <c r="E832" s="263"/>
      <c r="F832" s="263"/>
      <c r="G832" s="263"/>
      <c r="H832" s="263"/>
      <c r="I832" s="263"/>
      <c r="J832" s="263"/>
      <c r="K832" s="263"/>
      <c r="L832" s="263"/>
      <c r="M832" s="263"/>
      <c r="N832" s="263"/>
      <c r="O832" s="9"/>
      <c r="P832" s="9"/>
      <c r="Q832" s="9"/>
      <c r="R832" s="9"/>
      <c r="S832" s="318"/>
      <c r="T832" s="319"/>
      <c r="U832" s="318"/>
      <c r="V832" s="318"/>
      <c r="W832" s="318"/>
    </row>
    <row r="833" spans="1:23" s="49" customFormat="1" ht="15.75">
      <c r="A833" s="10"/>
      <c r="B833" s="126" t="s">
        <v>49</v>
      </c>
      <c r="C833" s="2">
        <v>3392</v>
      </c>
      <c r="D833" s="186">
        <f t="shared" si="35"/>
        <v>0</v>
      </c>
      <c r="E833" s="263"/>
      <c r="F833" s="263"/>
      <c r="G833" s="263"/>
      <c r="H833" s="263"/>
      <c r="I833" s="263"/>
      <c r="J833" s="263"/>
      <c r="K833" s="263"/>
      <c r="L833" s="263"/>
      <c r="M833" s="263"/>
      <c r="N833" s="263"/>
      <c r="O833" s="9"/>
      <c r="P833" s="9"/>
      <c r="Q833" s="9"/>
      <c r="R833" s="9"/>
      <c r="S833" s="318"/>
      <c r="T833" s="319"/>
      <c r="U833" s="318"/>
      <c r="V833" s="318"/>
      <c r="W833" s="318"/>
    </row>
    <row r="834" spans="1:23" s="49" customFormat="1" ht="15.75">
      <c r="A834" s="10"/>
      <c r="B834" s="126" t="s">
        <v>380</v>
      </c>
      <c r="C834" s="2">
        <v>3394</v>
      </c>
      <c r="D834" s="186">
        <f t="shared" si="35"/>
        <v>0</v>
      </c>
      <c r="E834" s="263"/>
      <c r="F834" s="263"/>
      <c r="G834" s="263"/>
      <c r="H834" s="263"/>
      <c r="I834" s="263"/>
      <c r="J834" s="263"/>
      <c r="K834" s="263"/>
      <c r="L834" s="263"/>
      <c r="M834" s="263"/>
      <c r="N834" s="263"/>
      <c r="O834" s="9"/>
      <c r="P834" s="9"/>
      <c r="Q834" s="9"/>
      <c r="R834" s="9"/>
      <c r="S834" s="318"/>
      <c r="T834" s="319"/>
      <c r="U834" s="318"/>
      <c r="V834" s="318"/>
      <c r="W834" s="318"/>
    </row>
    <row r="835" spans="1:23" s="49" customFormat="1" ht="15.75">
      <c r="A835" s="10"/>
      <c r="B835" s="126" t="s">
        <v>466</v>
      </c>
      <c r="C835" s="2">
        <v>3395</v>
      </c>
      <c r="D835" s="186">
        <f t="shared" si="35"/>
        <v>0</v>
      </c>
      <c r="E835" s="263"/>
      <c r="F835" s="263"/>
      <c r="G835" s="263"/>
      <c r="H835" s="263"/>
      <c r="I835" s="263"/>
      <c r="J835" s="263"/>
      <c r="K835" s="263"/>
      <c r="L835" s="263"/>
      <c r="M835" s="263"/>
      <c r="N835" s="263"/>
      <c r="O835" s="9"/>
      <c r="P835" s="9"/>
      <c r="Q835" s="9"/>
      <c r="R835" s="9"/>
      <c r="S835" s="318"/>
      <c r="T835" s="319"/>
      <c r="U835" s="318"/>
      <c r="V835" s="318"/>
      <c r="W835" s="318"/>
    </row>
    <row r="836" spans="1:14" ht="15.75">
      <c r="A836" s="10"/>
      <c r="B836" s="126" t="s">
        <v>467</v>
      </c>
      <c r="C836" s="2">
        <v>3396</v>
      </c>
      <c r="D836" s="186">
        <f t="shared" si="35"/>
        <v>0</v>
      </c>
      <c r="E836" s="263"/>
      <c r="F836" s="263"/>
      <c r="G836" s="263"/>
      <c r="H836" s="263"/>
      <c r="I836" s="263"/>
      <c r="J836" s="263"/>
      <c r="K836" s="263"/>
      <c r="L836" s="263"/>
      <c r="M836" s="263"/>
      <c r="N836" s="263"/>
    </row>
    <row r="837" spans="1:23" s="49" customFormat="1" ht="15.75">
      <c r="A837" s="10"/>
      <c r="B837" s="126" t="s">
        <v>75</v>
      </c>
      <c r="C837" s="2">
        <v>3397</v>
      </c>
      <c r="D837" s="186">
        <f t="shared" si="35"/>
        <v>0</v>
      </c>
      <c r="E837" s="263"/>
      <c r="F837" s="263"/>
      <c r="G837" s="263"/>
      <c r="H837" s="263"/>
      <c r="I837" s="263"/>
      <c r="J837" s="263"/>
      <c r="K837" s="263"/>
      <c r="L837" s="263"/>
      <c r="M837" s="263"/>
      <c r="N837" s="263"/>
      <c r="O837" s="9"/>
      <c r="P837" s="9"/>
      <c r="Q837" s="9"/>
      <c r="R837" s="9"/>
      <c r="S837" s="318"/>
      <c r="T837" s="319"/>
      <c r="U837" s="318"/>
      <c r="V837" s="318"/>
      <c r="W837" s="318"/>
    </row>
    <row r="838" spans="1:23" s="49" customFormat="1" ht="15.75">
      <c r="A838" s="10"/>
      <c r="B838" s="126" t="s">
        <v>468</v>
      </c>
      <c r="C838" s="2">
        <v>3398</v>
      </c>
      <c r="D838" s="186">
        <f t="shared" si="35"/>
        <v>0</v>
      </c>
      <c r="E838" s="263"/>
      <c r="F838" s="263"/>
      <c r="G838" s="263"/>
      <c r="H838" s="263"/>
      <c r="I838" s="263"/>
      <c r="J838" s="263"/>
      <c r="K838" s="263"/>
      <c r="L838" s="263"/>
      <c r="M838" s="263"/>
      <c r="N838" s="263"/>
      <c r="O838" s="9"/>
      <c r="P838" s="9"/>
      <c r="Q838" s="9"/>
      <c r="R838" s="9"/>
      <c r="S838" s="318"/>
      <c r="T838" s="319"/>
      <c r="U838" s="318"/>
      <c r="V838" s="318"/>
      <c r="W838" s="318"/>
    </row>
    <row r="839" spans="1:14" ht="15.75">
      <c r="A839" s="10"/>
      <c r="B839" s="126" t="s">
        <v>471</v>
      </c>
      <c r="C839" s="2">
        <v>3399</v>
      </c>
      <c r="D839" s="186">
        <f t="shared" si="35"/>
        <v>16000</v>
      </c>
      <c r="E839" s="263"/>
      <c r="F839" s="263"/>
      <c r="G839" s="263"/>
      <c r="H839" s="263"/>
      <c r="I839" s="263"/>
      <c r="J839" s="263"/>
      <c r="K839" s="263"/>
      <c r="L839" s="263"/>
      <c r="M839" s="263">
        <v>16000</v>
      </c>
      <c r="N839" s="263"/>
    </row>
    <row r="840" spans="1:23" s="49" customFormat="1" ht="16.5" thickBot="1">
      <c r="A840" s="10"/>
      <c r="B840" s="128" t="s">
        <v>213</v>
      </c>
      <c r="C840" s="23">
        <v>3300</v>
      </c>
      <c r="D840" s="163">
        <f t="shared" si="35"/>
        <v>57000</v>
      </c>
      <c r="E840" s="285">
        <f aca="true" t="shared" si="36" ref="E840:N840">SUM(E828:E839)</f>
        <v>0</v>
      </c>
      <c r="F840" s="285">
        <f t="shared" si="36"/>
        <v>0</v>
      </c>
      <c r="G840" s="285">
        <f t="shared" si="36"/>
        <v>0</v>
      </c>
      <c r="H840" s="285">
        <f t="shared" si="36"/>
        <v>0</v>
      </c>
      <c r="I840" s="285">
        <f t="shared" si="36"/>
        <v>0</v>
      </c>
      <c r="J840" s="285">
        <f t="shared" si="36"/>
        <v>41000</v>
      </c>
      <c r="K840" s="285">
        <f t="shared" si="36"/>
        <v>0</v>
      </c>
      <c r="L840" s="285">
        <f t="shared" si="36"/>
        <v>0</v>
      </c>
      <c r="M840" s="285">
        <f t="shared" si="36"/>
        <v>16000</v>
      </c>
      <c r="N840" s="285">
        <f t="shared" si="36"/>
        <v>0</v>
      </c>
      <c r="S840" s="318"/>
      <c r="T840" s="319"/>
      <c r="U840" s="318"/>
      <c r="V840" s="318"/>
      <c r="W840" s="318"/>
    </row>
    <row r="841" spans="1:23" s="49" customFormat="1" ht="15.75">
      <c r="A841" s="10"/>
      <c r="B841" s="131" t="s">
        <v>44</v>
      </c>
      <c r="C841" s="203"/>
      <c r="D841" s="203"/>
      <c r="E841" s="67"/>
      <c r="F841" s="67"/>
      <c r="G841" s="67"/>
      <c r="H841" s="67"/>
      <c r="I841" s="67"/>
      <c r="J841" s="67"/>
      <c r="K841" s="67"/>
      <c r="L841" s="67"/>
      <c r="M841" s="67"/>
      <c r="N841" s="67"/>
      <c r="S841" s="318"/>
      <c r="T841" s="319"/>
      <c r="U841" s="318"/>
      <c r="V841" s="318"/>
      <c r="W841" s="318"/>
    </row>
    <row r="842" spans="1:14" ht="15.75">
      <c r="A842" s="10"/>
      <c r="B842" s="126" t="s">
        <v>50</v>
      </c>
      <c r="C842" s="34">
        <v>3413</v>
      </c>
      <c r="D842" s="181">
        <f aca="true" t="shared" si="37" ref="D842:D852">SUM(E842:N842)</f>
        <v>2427354</v>
      </c>
      <c r="E842" s="298"/>
      <c r="F842" s="298"/>
      <c r="G842" s="298"/>
      <c r="H842" s="298"/>
      <c r="I842" s="298"/>
      <c r="J842" s="298"/>
      <c r="K842" s="284">
        <v>2427354</v>
      </c>
      <c r="L842" s="284"/>
      <c r="M842" s="298"/>
      <c r="N842" s="298"/>
    </row>
    <row r="843" spans="1:14" ht="15.75">
      <c r="A843" s="10"/>
      <c r="B843" s="222" t="s">
        <v>327</v>
      </c>
      <c r="C843" s="104">
        <v>3418</v>
      </c>
      <c r="D843" s="181">
        <f t="shared" si="37"/>
        <v>0</v>
      </c>
      <c r="E843" s="263"/>
      <c r="F843" s="263"/>
      <c r="G843" s="263"/>
      <c r="H843" s="263"/>
      <c r="I843" s="263"/>
      <c r="J843" s="263"/>
      <c r="K843" s="263"/>
      <c r="L843" s="263"/>
      <c r="M843" s="263"/>
      <c r="N843" s="263"/>
    </row>
    <row r="844" spans="1:14" ht="15.75">
      <c r="A844" s="10"/>
      <c r="B844" s="222" t="s">
        <v>328</v>
      </c>
      <c r="C844" s="104">
        <v>3419</v>
      </c>
      <c r="D844" s="181">
        <f t="shared" si="37"/>
        <v>0</v>
      </c>
      <c r="E844" s="263"/>
      <c r="F844" s="263"/>
      <c r="G844" s="263"/>
      <c r="H844" s="263"/>
      <c r="I844" s="263"/>
      <c r="J844" s="263"/>
      <c r="K844" s="263"/>
      <c r="L844" s="263"/>
      <c r="M844" s="263"/>
      <c r="N844" s="263"/>
    </row>
    <row r="845" spans="1:14" ht="15.75">
      <c r="A845" s="10"/>
      <c r="B845" s="126" t="s">
        <v>76</v>
      </c>
      <c r="C845" s="2">
        <v>3421</v>
      </c>
      <c r="D845" s="186">
        <f t="shared" si="37"/>
        <v>0</v>
      </c>
      <c r="E845" s="263"/>
      <c r="F845" s="263"/>
      <c r="G845" s="263"/>
      <c r="H845" s="263"/>
      <c r="I845" s="263"/>
      <c r="J845" s="263"/>
      <c r="K845" s="263"/>
      <c r="L845" s="262"/>
      <c r="M845" s="262"/>
      <c r="N845" s="262"/>
    </row>
    <row r="846" spans="1:14" ht="15.75">
      <c r="A846" s="10"/>
      <c r="B846" s="125" t="s">
        <v>307</v>
      </c>
      <c r="C846" s="23">
        <v>3430</v>
      </c>
      <c r="D846" s="186">
        <f t="shared" si="37"/>
        <v>2000</v>
      </c>
      <c r="E846" s="263"/>
      <c r="F846" s="263"/>
      <c r="G846" s="263"/>
      <c r="H846" s="263"/>
      <c r="I846" s="263"/>
      <c r="J846" s="263"/>
      <c r="K846" s="263">
        <v>2000</v>
      </c>
      <c r="L846" s="263"/>
      <c r="M846" s="263"/>
      <c r="N846" s="263"/>
    </row>
    <row r="847" spans="1:14" ht="15.75">
      <c r="A847" s="10"/>
      <c r="B847" s="126" t="s">
        <v>362</v>
      </c>
      <c r="C847" s="2">
        <v>3440</v>
      </c>
      <c r="D847" s="186">
        <f t="shared" si="37"/>
        <v>0</v>
      </c>
      <c r="E847" s="263"/>
      <c r="F847" s="263"/>
      <c r="G847" s="263"/>
      <c r="H847" s="263"/>
      <c r="I847" s="263"/>
      <c r="J847" s="263"/>
      <c r="K847" s="263"/>
      <c r="L847" s="263"/>
      <c r="M847" s="263"/>
      <c r="N847" s="263"/>
    </row>
    <row r="848" spans="1:14" ht="15.75">
      <c r="A848" s="10"/>
      <c r="B848" s="126" t="s">
        <v>77</v>
      </c>
      <c r="C848" s="2">
        <v>3490</v>
      </c>
      <c r="D848" s="186">
        <f t="shared" si="37"/>
        <v>0</v>
      </c>
      <c r="E848" s="263"/>
      <c r="F848" s="263"/>
      <c r="G848" s="263"/>
      <c r="H848" s="263"/>
      <c r="I848" s="263"/>
      <c r="J848" s="263"/>
      <c r="K848" s="263"/>
      <c r="L848" s="263"/>
      <c r="M848" s="263"/>
      <c r="N848" s="263"/>
    </row>
    <row r="849" spans="1:14" ht="15.75">
      <c r="A849" s="10"/>
      <c r="B849" s="126" t="s">
        <v>78</v>
      </c>
      <c r="C849" s="2">
        <v>3496</v>
      </c>
      <c r="D849" s="186">
        <f t="shared" si="37"/>
        <v>0</v>
      </c>
      <c r="E849" s="263"/>
      <c r="F849" s="263"/>
      <c r="G849" s="263"/>
      <c r="H849" s="263"/>
      <c r="I849" s="263"/>
      <c r="J849" s="263"/>
      <c r="K849" s="263"/>
      <c r="L849" s="263"/>
      <c r="M849" s="263"/>
      <c r="N849" s="263"/>
    </row>
    <row r="850" spans="1:14" ht="15.75">
      <c r="A850" s="10"/>
      <c r="B850" s="126" t="s">
        <v>368</v>
      </c>
      <c r="C850" s="2">
        <v>3497</v>
      </c>
      <c r="D850" s="186">
        <f t="shared" si="37"/>
        <v>0</v>
      </c>
      <c r="E850" s="263"/>
      <c r="F850" s="263"/>
      <c r="G850" s="263"/>
      <c r="H850" s="263"/>
      <c r="I850" s="263"/>
      <c r="J850" s="263"/>
      <c r="K850" s="263"/>
      <c r="L850" s="263"/>
      <c r="M850" s="263"/>
      <c r="N850" s="263"/>
    </row>
    <row r="851" spans="1:18" ht="16.5" thickBot="1">
      <c r="A851" s="10"/>
      <c r="B851" s="126" t="s">
        <v>215</v>
      </c>
      <c r="C851" s="2">
        <v>3400</v>
      </c>
      <c r="D851" s="163">
        <f t="shared" si="37"/>
        <v>2429354</v>
      </c>
      <c r="E851" s="54">
        <f>SUM(E842:E850)</f>
        <v>0</v>
      </c>
      <c r="F851" s="54">
        <f aca="true" t="shared" si="38" ref="F851:N851">SUM(F842:F850)</f>
        <v>0</v>
      </c>
      <c r="G851" s="54">
        <f t="shared" si="38"/>
        <v>0</v>
      </c>
      <c r="H851" s="54">
        <f t="shared" si="38"/>
        <v>0</v>
      </c>
      <c r="I851" s="54">
        <f t="shared" si="38"/>
        <v>0</v>
      </c>
      <c r="J851" s="54">
        <f t="shared" si="38"/>
        <v>0</v>
      </c>
      <c r="K851" s="54">
        <f t="shared" si="38"/>
        <v>2429354</v>
      </c>
      <c r="L851" s="54">
        <f t="shared" si="38"/>
        <v>0</v>
      </c>
      <c r="M851" s="54">
        <f t="shared" si="38"/>
        <v>0</v>
      </c>
      <c r="N851" s="54">
        <f t="shared" si="38"/>
        <v>0</v>
      </c>
      <c r="O851" s="49"/>
      <c r="P851" s="49"/>
      <c r="Q851" s="49"/>
      <c r="R851" s="49"/>
    </row>
    <row r="852" spans="1:14" ht="16.5" thickBot="1">
      <c r="A852" s="10"/>
      <c r="B852" s="223" t="s">
        <v>216</v>
      </c>
      <c r="C852" s="56"/>
      <c r="D852" s="187">
        <f t="shared" si="37"/>
        <v>2486354</v>
      </c>
      <c r="E852" s="36">
        <f aca="true" t="shared" si="39" ref="E852:N852">E823+E840+E851+E826</f>
        <v>0</v>
      </c>
      <c r="F852" s="36">
        <f t="shared" si="39"/>
        <v>0</v>
      </c>
      <c r="G852" s="36">
        <f t="shared" si="39"/>
        <v>0</v>
      </c>
      <c r="H852" s="36">
        <f t="shared" si="39"/>
        <v>0</v>
      </c>
      <c r="I852" s="36">
        <f t="shared" si="39"/>
        <v>0</v>
      </c>
      <c r="J852" s="36">
        <f t="shared" si="39"/>
        <v>41000</v>
      </c>
      <c r="K852" s="36">
        <f t="shared" si="39"/>
        <v>2429354</v>
      </c>
      <c r="L852" s="36">
        <f t="shared" si="39"/>
        <v>0</v>
      </c>
      <c r="M852" s="36">
        <f t="shared" si="39"/>
        <v>16000</v>
      </c>
      <c r="N852" s="36">
        <f t="shared" si="39"/>
        <v>0</v>
      </c>
    </row>
    <row r="853" spans="1:23" s="49" customFormat="1" ht="15.75">
      <c r="A853" s="10"/>
      <c r="B853" s="234" t="s">
        <v>51</v>
      </c>
      <c r="C853" s="3"/>
      <c r="D853" s="170"/>
      <c r="E853" s="20"/>
      <c r="F853" s="20"/>
      <c r="G853" s="20"/>
      <c r="H853" s="20"/>
      <c r="I853" s="20"/>
      <c r="J853" s="20"/>
      <c r="K853" s="20"/>
      <c r="L853" s="20"/>
      <c r="M853" s="20"/>
      <c r="N853" s="20"/>
      <c r="O853" s="9"/>
      <c r="P853" s="9"/>
      <c r="Q853" s="9"/>
      <c r="R853" s="9"/>
      <c r="S853" s="318"/>
      <c r="T853" s="319"/>
      <c r="U853" s="318"/>
      <c r="V853" s="318"/>
      <c r="W853" s="318"/>
    </row>
    <row r="854" spans="1:23" s="49" customFormat="1" ht="15.75">
      <c r="A854" s="10"/>
      <c r="B854" s="1" t="s">
        <v>291</v>
      </c>
      <c r="C854" s="2">
        <v>3710</v>
      </c>
      <c r="D854" s="162">
        <f>SUM(E854:N854)</f>
        <v>0</v>
      </c>
      <c r="E854" s="263"/>
      <c r="F854" s="263"/>
      <c r="G854" s="263"/>
      <c r="H854" s="263"/>
      <c r="I854" s="263"/>
      <c r="J854" s="263"/>
      <c r="K854" s="263"/>
      <c r="L854" s="263"/>
      <c r="M854" s="263"/>
      <c r="N854" s="263"/>
      <c r="O854" s="9"/>
      <c r="P854" s="9"/>
      <c r="Q854" s="9"/>
      <c r="R854" s="9"/>
      <c r="S854" s="318"/>
      <c r="T854" s="319"/>
      <c r="U854" s="318"/>
      <c r="V854" s="318"/>
      <c r="W854" s="318"/>
    </row>
    <row r="855" spans="1:14" ht="15.75">
      <c r="A855" s="10"/>
      <c r="B855" s="1" t="s">
        <v>115</v>
      </c>
      <c r="C855" s="2">
        <v>3720</v>
      </c>
      <c r="D855" s="162">
        <f>SUM(E855:N855)</f>
        <v>0</v>
      </c>
      <c r="E855" s="263"/>
      <c r="F855" s="263"/>
      <c r="G855" s="263"/>
      <c r="H855" s="263"/>
      <c r="I855" s="263"/>
      <c r="J855" s="263"/>
      <c r="K855" s="263"/>
      <c r="L855" s="263"/>
      <c r="M855" s="263"/>
      <c r="N855" s="263"/>
    </row>
    <row r="856" spans="1:14" ht="15.75">
      <c r="A856" s="10"/>
      <c r="B856" s="1" t="s">
        <v>223</v>
      </c>
      <c r="C856" s="2">
        <v>3730</v>
      </c>
      <c r="D856" s="162">
        <f>SUM(E856:N856)</f>
        <v>0</v>
      </c>
      <c r="E856" s="263"/>
      <c r="F856" s="263"/>
      <c r="G856" s="263"/>
      <c r="H856" s="263"/>
      <c r="I856" s="263"/>
      <c r="J856" s="263"/>
      <c r="K856" s="263"/>
      <c r="L856" s="263"/>
      <c r="M856" s="263"/>
      <c r="N856" s="263"/>
    </row>
    <row r="857" spans="1:14" ht="15.75">
      <c r="A857" s="10"/>
      <c r="B857" s="1" t="s">
        <v>68</v>
      </c>
      <c r="C857" s="2">
        <v>3740</v>
      </c>
      <c r="D857" s="162">
        <f>SUM(E857:N857)</f>
        <v>0</v>
      </c>
      <c r="E857" s="263"/>
      <c r="F857" s="263"/>
      <c r="G857" s="263"/>
      <c r="H857" s="263"/>
      <c r="I857" s="263"/>
      <c r="J857" s="263"/>
      <c r="K857" s="263"/>
      <c r="L857" s="263"/>
      <c r="M857" s="263"/>
      <c r="N857" s="263"/>
    </row>
    <row r="858" spans="1:14" ht="15.75">
      <c r="A858" s="10"/>
      <c r="B858" s="1" t="s">
        <v>322</v>
      </c>
      <c r="C858" s="2">
        <v>3750</v>
      </c>
      <c r="D858" s="162">
        <f>SUM(E858:N858)</f>
        <v>0</v>
      </c>
      <c r="E858" s="263"/>
      <c r="F858" s="263"/>
      <c r="G858" s="263"/>
      <c r="H858" s="263"/>
      <c r="I858" s="263"/>
      <c r="J858" s="263"/>
      <c r="K858" s="263"/>
      <c r="L858" s="263"/>
      <c r="M858" s="263"/>
      <c r="N858" s="263"/>
    </row>
    <row r="859" spans="1:14" ht="15.75">
      <c r="A859" s="10"/>
      <c r="B859" s="131" t="s">
        <v>17</v>
      </c>
      <c r="C859" s="93"/>
      <c r="D859" s="188"/>
      <c r="E859" s="286"/>
      <c r="F859" s="286"/>
      <c r="G859" s="286"/>
      <c r="H859" s="286"/>
      <c r="I859" s="286"/>
      <c r="J859" s="286"/>
      <c r="K859" s="287"/>
      <c r="L859" s="287"/>
      <c r="M859" s="287"/>
      <c r="N859" s="287"/>
    </row>
    <row r="860" spans="1:14" ht="15.75">
      <c r="A860" s="10"/>
      <c r="B860" s="126" t="s">
        <v>188</v>
      </c>
      <c r="C860" s="2">
        <v>3610</v>
      </c>
      <c r="D860" s="162">
        <f aca="true" t="shared" si="40" ref="D860:D869">SUM(E860:N860)</f>
        <v>0</v>
      </c>
      <c r="E860" s="263"/>
      <c r="F860" s="263"/>
      <c r="G860" s="263"/>
      <c r="H860" s="263"/>
      <c r="I860" s="263"/>
      <c r="J860" s="263"/>
      <c r="K860" s="263"/>
      <c r="L860" s="263"/>
      <c r="M860" s="263"/>
      <c r="N860" s="263"/>
    </row>
    <row r="861" spans="1:14" ht="15.75">
      <c r="A861" s="10"/>
      <c r="B861" s="126" t="s">
        <v>156</v>
      </c>
      <c r="C861" s="2">
        <v>3620</v>
      </c>
      <c r="D861" s="162">
        <f t="shared" si="40"/>
        <v>0</v>
      </c>
      <c r="E861" s="263"/>
      <c r="F861" s="263"/>
      <c r="G861" s="263"/>
      <c r="H861" s="263"/>
      <c r="I861" s="263"/>
      <c r="J861" s="263"/>
      <c r="K861" s="263"/>
      <c r="L861" s="263"/>
      <c r="M861" s="263"/>
      <c r="N861" s="263"/>
    </row>
    <row r="862" spans="1:14" ht="15.75">
      <c r="A862" s="10"/>
      <c r="B862" s="126" t="s">
        <v>158</v>
      </c>
      <c r="C862" s="2">
        <v>3640</v>
      </c>
      <c r="D862" s="162">
        <f t="shared" si="40"/>
        <v>0</v>
      </c>
      <c r="E862" s="263"/>
      <c r="F862" s="263"/>
      <c r="G862" s="263"/>
      <c r="H862" s="263"/>
      <c r="I862" s="263"/>
      <c r="J862" s="263"/>
      <c r="K862" s="263"/>
      <c r="L862" s="263"/>
      <c r="M862" s="263"/>
      <c r="N862" s="263"/>
    </row>
    <row r="863" spans="1:14" ht="15.75">
      <c r="A863" s="10"/>
      <c r="B863" s="126" t="s">
        <v>224</v>
      </c>
      <c r="C863" s="2">
        <v>3650</v>
      </c>
      <c r="D863" s="162">
        <f t="shared" si="40"/>
        <v>0</v>
      </c>
      <c r="E863" s="263"/>
      <c r="F863" s="263"/>
      <c r="G863" s="263"/>
      <c r="H863" s="263"/>
      <c r="I863" s="263"/>
      <c r="J863" s="263"/>
      <c r="K863" s="263"/>
      <c r="L863" s="263"/>
      <c r="M863" s="263"/>
      <c r="N863" s="263"/>
    </row>
    <row r="864" spans="1:23" s="49" customFormat="1" ht="15.75">
      <c r="A864" s="10"/>
      <c r="B864" s="127" t="s">
        <v>296</v>
      </c>
      <c r="C864" s="23">
        <v>3660</v>
      </c>
      <c r="D864" s="162">
        <f t="shared" si="40"/>
        <v>0</v>
      </c>
      <c r="E864" s="263"/>
      <c r="F864" s="263"/>
      <c r="G864" s="263"/>
      <c r="H864" s="263"/>
      <c r="I864" s="263"/>
      <c r="J864" s="263"/>
      <c r="K864" s="263"/>
      <c r="L864" s="263"/>
      <c r="M864" s="263"/>
      <c r="N864" s="263"/>
      <c r="O864" s="9"/>
      <c r="P864" s="9"/>
      <c r="Q864" s="9"/>
      <c r="R864" s="9"/>
      <c r="S864" s="318"/>
      <c r="T864" s="319"/>
      <c r="U864" s="318"/>
      <c r="V864" s="318"/>
      <c r="W864" s="318"/>
    </row>
    <row r="865" spans="1:14" ht="15.75">
      <c r="A865" s="10"/>
      <c r="B865" s="126" t="s">
        <v>159</v>
      </c>
      <c r="C865" s="2">
        <v>3670</v>
      </c>
      <c r="D865" s="162">
        <f t="shared" si="40"/>
        <v>0</v>
      </c>
      <c r="E865" s="288"/>
      <c r="F865" s="288"/>
      <c r="G865" s="288"/>
      <c r="H865" s="288"/>
      <c r="I865" s="288"/>
      <c r="J865" s="288"/>
      <c r="K865" s="288"/>
      <c r="L865" s="288"/>
      <c r="M865" s="288"/>
      <c r="N865" s="288"/>
    </row>
    <row r="866" spans="1:14" ht="15.75">
      <c r="A866" s="10"/>
      <c r="B866" s="126" t="s">
        <v>160</v>
      </c>
      <c r="C866" s="2">
        <v>3690</v>
      </c>
      <c r="D866" s="162">
        <f t="shared" si="40"/>
        <v>0</v>
      </c>
      <c r="E866" s="288"/>
      <c r="F866" s="288"/>
      <c r="G866" s="288"/>
      <c r="H866" s="288"/>
      <c r="I866" s="288"/>
      <c r="J866" s="288"/>
      <c r="K866" s="288"/>
      <c r="L866" s="288"/>
      <c r="M866" s="288"/>
      <c r="N866" s="288"/>
    </row>
    <row r="867" spans="1:14" ht="16.5" thickBot="1">
      <c r="A867" s="10"/>
      <c r="B867" s="126" t="s">
        <v>200</v>
      </c>
      <c r="C867" s="56">
        <v>3600</v>
      </c>
      <c r="D867" s="156">
        <f t="shared" si="40"/>
        <v>0</v>
      </c>
      <c r="E867" s="36">
        <f aca="true" t="shared" si="41" ref="E867:K867">SUM(E860:E866)</f>
        <v>0</v>
      </c>
      <c r="F867" s="36">
        <f t="shared" si="41"/>
        <v>0</v>
      </c>
      <c r="G867" s="36">
        <f t="shared" si="41"/>
        <v>0</v>
      </c>
      <c r="H867" s="36">
        <f t="shared" si="41"/>
        <v>0</v>
      </c>
      <c r="I867" s="36">
        <f t="shared" si="41"/>
        <v>0</v>
      </c>
      <c r="J867" s="36">
        <f t="shared" si="41"/>
        <v>0</v>
      </c>
      <c r="K867" s="36">
        <f t="shared" si="41"/>
        <v>0</v>
      </c>
      <c r="L867" s="36">
        <f>SUM(L860:L866)</f>
        <v>0</v>
      </c>
      <c r="M867" s="36">
        <f>SUM(M860:M866)</f>
        <v>0</v>
      </c>
      <c r="N867" s="36">
        <f>SUM(N860:N866)</f>
        <v>0</v>
      </c>
    </row>
    <row r="868" spans="1:14" ht="16.5" thickBot="1">
      <c r="A868" s="10"/>
      <c r="B868" s="223" t="s">
        <v>18</v>
      </c>
      <c r="C868" s="56"/>
      <c r="D868" s="156">
        <f t="shared" si="40"/>
        <v>0</v>
      </c>
      <c r="E868" s="36">
        <f aca="true" t="shared" si="42" ref="E868:K868">SUM(E854:E858)+E867</f>
        <v>0</v>
      </c>
      <c r="F868" s="36">
        <f t="shared" si="42"/>
        <v>0</v>
      </c>
      <c r="G868" s="36">
        <f t="shared" si="42"/>
        <v>0</v>
      </c>
      <c r="H868" s="36">
        <f t="shared" si="42"/>
        <v>0</v>
      </c>
      <c r="I868" s="36">
        <f t="shared" si="42"/>
        <v>0</v>
      </c>
      <c r="J868" s="36">
        <f t="shared" si="42"/>
        <v>0</v>
      </c>
      <c r="K868" s="36">
        <f t="shared" si="42"/>
        <v>0</v>
      </c>
      <c r="L868" s="36">
        <f>SUM(L854:L858)+L867</f>
        <v>0</v>
      </c>
      <c r="M868" s="36">
        <f>SUM(M854:M858)+M867</f>
        <v>0</v>
      </c>
      <c r="N868" s="36">
        <f>SUM(N854:N858)+N867</f>
        <v>0</v>
      </c>
    </row>
    <row r="869" spans="1:14" ht="15.75">
      <c r="A869" s="10"/>
      <c r="B869" s="1" t="str">
        <f>IF(H2="","Fund Balance",CONCATENATE("Fund Balance, ",LOOKUP(H2,T2:T8,U2:U8)))</f>
        <v>Fund Balance, July 1, 2015</v>
      </c>
      <c r="C869" s="2">
        <v>2800</v>
      </c>
      <c r="D869" s="162">
        <f t="shared" si="40"/>
        <v>1425870.84</v>
      </c>
      <c r="E869" s="263"/>
      <c r="F869" s="263"/>
      <c r="G869" s="263"/>
      <c r="H869" s="263">
        <v>7247.5</v>
      </c>
      <c r="I869" s="263"/>
      <c r="J869" s="263">
        <v>15898.82</v>
      </c>
      <c r="K869" s="263">
        <v>1255281.61</v>
      </c>
      <c r="L869" s="263"/>
      <c r="M869" s="263">
        <v>147442.91</v>
      </c>
      <c r="N869" s="263"/>
    </row>
    <row r="870" spans="1:14" ht="15.75">
      <c r="A870" s="10"/>
      <c r="B870" s="234" t="s">
        <v>52</v>
      </c>
      <c r="C870" s="3"/>
      <c r="D870" s="105"/>
      <c r="E870" s="4"/>
      <c r="F870" s="20"/>
      <c r="G870" s="4"/>
      <c r="H870" s="4"/>
      <c r="I870" s="4"/>
      <c r="J870" s="4"/>
      <c r="K870" s="4"/>
      <c r="L870" s="4"/>
      <c r="M870" s="4"/>
      <c r="N870" s="4"/>
    </row>
    <row r="871" spans="1:14" ht="16.5" thickBot="1">
      <c r="A871" s="10"/>
      <c r="B871" s="223" t="s">
        <v>369</v>
      </c>
      <c r="C871" s="56"/>
      <c r="D871" s="106">
        <f>SUM(E871:N871)</f>
        <v>3912224.8400000003</v>
      </c>
      <c r="E871" s="6">
        <f aca="true" t="shared" si="43" ref="E871:K871">(E852+E868+E869)</f>
        <v>0</v>
      </c>
      <c r="F871" s="6">
        <f t="shared" si="43"/>
        <v>0</v>
      </c>
      <c r="G871" s="6">
        <f t="shared" si="43"/>
        <v>0</v>
      </c>
      <c r="H871" s="6">
        <f t="shared" si="43"/>
        <v>7247.5</v>
      </c>
      <c r="I871" s="6">
        <f t="shared" si="43"/>
        <v>0</v>
      </c>
      <c r="J871" s="6">
        <f t="shared" si="43"/>
        <v>56898.82</v>
      </c>
      <c r="K871" s="6">
        <f t="shared" si="43"/>
        <v>3684635.6100000003</v>
      </c>
      <c r="L871" s="6">
        <f>(L852+L868+L869)</f>
        <v>0</v>
      </c>
      <c r="M871" s="6">
        <f>(M852+M868+M869)</f>
        <v>163442.91</v>
      </c>
      <c r="N871" s="6">
        <f>(N852+N868+N869)</f>
        <v>0</v>
      </c>
    </row>
    <row r="872" spans="1:14" ht="16.5" thickTop="1">
      <c r="A872" s="10"/>
      <c r="B872" s="31"/>
      <c r="C872" s="115"/>
      <c r="D872" s="107"/>
      <c r="E872" s="46"/>
      <c r="F872" s="46"/>
      <c r="G872" s="46"/>
      <c r="H872" s="46"/>
      <c r="I872" s="46"/>
      <c r="J872" s="46"/>
      <c r="K872" s="46"/>
      <c r="L872" s="46"/>
      <c r="M872" s="46"/>
      <c r="N872" s="46"/>
    </row>
    <row r="873" spans="1:2" ht="15.75">
      <c r="A873" s="10"/>
      <c r="B873" s="9" t="s">
        <v>32</v>
      </c>
    </row>
    <row r="874" spans="1:2" ht="15.75">
      <c r="A874" s="198"/>
      <c r="B874" s="140"/>
    </row>
    <row r="875" spans="1:2" ht="15.75">
      <c r="A875" s="10" t="s">
        <v>253</v>
      </c>
      <c r="B875" s="11" t="str">
        <f>$B$1</f>
        <v>DISTRICT SCHOOL BOARD OF OKEECHOBEE COUNTY</v>
      </c>
    </row>
    <row r="876" spans="1:2" ht="15.75">
      <c r="A876" s="10"/>
      <c r="B876" s="12" t="s">
        <v>8</v>
      </c>
    </row>
    <row r="877" spans="1:2" ht="15.75">
      <c r="A877" s="10"/>
      <c r="B877" s="12" t="str">
        <f>$B$26</f>
        <v>For Fiscal Year Ending June 30, 2016</v>
      </c>
    </row>
    <row r="878" ht="15.75">
      <c r="A878" s="10"/>
    </row>
    <row r="879" spans="1:14" ht="15.75">
      <c r="A879" s="10"/>
      <c r="B879" s="58" t="s">
        <v>248</v>
      </c>
      <c r="C879" s="246"/>
      <c r="N879" s="100" t="s">
        <v>329</v>
      </c>
    </row>
    <row r="880" spans="1:18" ht="15.75">
      <c r="A880" s="10"/>
      <c r="B880" s="110"/>
      <c r="C880" s="93"/>
      <c r="D880" s="189"/>
      <c r="E880" s="101">
        <v>310</v>
      </c>
      <c r="F880" s="101">
        <v>320</v>
      </c>
      <c r="G880" s="101">
        <v>330</v>
      </c>
      <c r="H880" s="101">
        <v>340</v>
      </c>
      <c r="I880" s="101">
        <v>350</v>
      </c>
      <c r="J880" s="101">
        <v>360</v>
      </c>
      <c r="K880" s="101">
        <v>370</v>
      </c>
      <c r="L880" s="101">
        <v>380</v>
      </c>
      <c r="M880" s="101">
        <v>390</v>
      </c>
      <c r="N880" s="101">
        <v>399</v>
      </c>
      <c r="O880" s="49"/>
      <c r="P880" s="49"/>
      <c r="Q880" s="49"/>
      <c r="R880" s="49"/>
    </row>
    <row r="881" spans="1:18" ht="31.5">
      <c r="A881" s="10"/>
      <c r="B881" s="296" t="s">
        <v>27</v>
      </c>
      <c r="C881" s="99" t="s">
        <v>359</v>
      </c>
      <c r="D881" s="232" t="s">
        <v>21</v>
      </c>
      <c r="E881" s="99" t="s">
        <v>351</v>
      </c>
      <c r="F881" s="99" t="s">
        <v>338</v>
      </c>
      <c r="G881" s="99" t="s">
        <v>478</v>
      </c>
      <c r="H881" s="99" t="s">
        <v>352</v>
      </c>
      <c r="I881" s="99" t="s">
        <v>358</v>
      </c>
      <c r="J881" s="99" t="s">
        <v>353</v>
      </c>
      <c r="K881" s="99" t="s">
        <v>355</v>
      </c>
      <c r="L881" s="99" t="s">
        <v>343</v>
      </c>
      <c r="M881" s="99" t="s">
        <v>356</v>
      </c>
      <c r="N881" s="99" t="s">
        <v>346</v>
      </c>
      <c r="O881" s="49"/>
      <c r="P881" s="49"/>
      <c r="Q881" s="49"/>
      <c r="R881" s="49"/>
    </row>
    <row r="882" spans="1:18" ht="15.75">
      <c r="A882" s="10"/>
      <c r="B882" s="34"/>
      <c r="C882" s="2"/>
      <c r="D882" s="154"/>
      <c r="E882" s="3" t="s">
        <v>337</v>
      </c>
      <c r="F882" s="3" t="s">
        <v>281</v>
      </c>
      <c r="G882" s="3" t="s">
        <v>115</v>
      </c>
      <c r="H882" s="3" t="s">
        <v>340</v>
      </c>
      <c r="I882" s="39"/>
      <c r="J882" s="3" t="s">
        <v>354</v>
      </c>
      <c r="K882" s="3" t="s">
        <v>455</v>
      </c>
      <c r="L882" s="3" t="s">
        <v>304</v>
      </c>
      <c r="M882" s="3" t="s">
        <v>345</v>
      </c>
      <c r="N882" s="3" t="s">
        <v>347</v>
      </c>
      <c r="O882" s="49"/>
      <c r="P882" s="49"/>
      <c r="Q882" s="49"/>
      <c r="R882" s="49"/>
    </row>
    <row r="883" spans="1:18" ht="15.75">
      <c r="A883" s="10"/>
      <c r="B883" s="131" t="s">
        <v>457</v>
      </c>
      <c r="C883" s="93"/>
      <c r="D883" s="98"/>
      <c r="E883" s="111"/>
      <c r="F883" s="111"/>
      <c r="G883" s="111"/>
      <c r="H883" s="111"/>
      <c r="I883" s="111"/>
      <c r="J883" s="111"/>
      <c r="K883" s="111"/>
      <c r="L883" s="111"/>
      <c r="M883" s="111"/>
      <c r="N883" s="111"/>
      <c r="O883" s="49"/>
      <c r="P883" s="49"/>
      <c r="Q883" s="49"/>
      <c r="R883" s="49"/>
    </row>
    <row r="884" spans="1:14" ht="15.75">
      <c r="A884" s="10"/>
      <c r="B884" s="126" t="s">
        <v>456</v>
      </c>
      <c r="C884" s="2">
        <v>610</v>
      </c>
      <c r="D884" s="162">
        <f aca="true" t="shared" si="44" ref="D884:D896">SUM(E884:N884)</f>
        <v>0</v>
      </c>
      <c r="E884" s="263"/>
      <c r="F884" s="263"/>
      <c r="G884" s="263"/>
      <c r="H884" s="263"/>
      <c r="I884" s="263"/>
      <c r="J884" s="263"/>
      <c r="K884" s="263"/>
      <c r="L884" s="263"/>
      <c r="M884" s="263"/>
      <c r="N884" s="263"/>
    </row>
    <row r="885" spans="1:14" ht="15.75">
      <c r="A885" s="10"/>
      <c r="B885" s="126" t="s">
        <v>451</v>
      </c>
      <c r="C885" s="2">
        <v>620</v>
      </c>
      <c r="D885" s="162">
        <f t="shared" si="44"/>
        <v>0</v>
      </c>
      <c r="E885" s="263"/>
      <c r="F885" s="263"/>
      <c r="G885" s="263"/>
      <c r="H885" s="263"/>
      <c r="I885" s="263"/>
      <c r="J885" s="263"/>
      <c r="K885" s="263"/>
      <c r="L885" s="263"/>
      <c r="M885" s="263"/>
      <c r="N885" s="263"/>
    </row>
    <row r="886" spans="1:14" ht="15.75">
      <c r="A886" s="10"/>
      <c r="B886" s="126" t="s">
        <v>225</v>
      </c>
      <c r="C886" s="2">
        <v>630</v>
      </c>
      <c r="D886" s="162">
        <f t="shared" si="44"/>
        <v>500000</v>
      </c>
      <c r="E886" s="263"/>
      <c r="F886" s="263"/>
      <c r="G886" s="263"/>
      <c r="H886" s="263"/>
      <c r="I886" s="263"/>
      <c r="J886" s="263"/>
      <c r="K886" s="263">
        <v>500000</v>
      </c>
      <c r="L886" s="263"/>
      <c r="M886" s="263"/>
      <c r="N886" s="263"/>
    </row>
    <row r="887" spans="1:14" ht="15.75">
      <c r="A887" s="10"/>
      <c r="B887" s="126" t="s">
        <v>370</v>
      </c>
      <c r="C887" s="2">
        <v>640</v>
      </c>
      <c r="D887" s="162">
        <f t="shared" si="44"/>
        <v>192000</v>
      </c>
      <c r="E887" s="263"/>
      <c r="F887" s="263"/>
      <c r="G887" s="263"/>
      <c r="H887" s="263"/>
      <c r="I887" s="263"/>
      <c r="J887" s="263"/>
      <c r="K887" s="263">
        <v>192000</v>
      </c>
      <c r="L887" s="263"/>
      <c r="M887" s="263"/>
      <c r="N887" s="263"/>
    </row>
    <row r="888" spans="1:14" ht="15.75">
      <c r="A888" s="10"/>
      <c r="B888" s="126" t="s">
        <v>226</v>
      </c>
      <c r="C888" s="2">
        <v>650</v>
      </c>
      <c r="D888" s="162">
        <f t="shared" si="44"/>
        <v>340000</v>
      </c>
      <c r="E888" s="263"/>
      <c r="F888" s="263"/>
      <c r="G888" s="263"/>
      <c r="H888" s="263"/>
      <c r="I888" s="263"/>
      <c r="J888" s="263"/>
      <c r="K888" s="263">
        <v>340000</v>
      </c>
      <c r="L888" s="263"/>
      <c r="M888" s="263"/>
      <c r="N888" s="263"/>
    </row>
    <row r="889" spans="1:14" ht="15.75">
      <c r="A889" s="10"/>
      <c r="B889" s="126" t="s">
        <v>227</v>
      </c>
      <c r="C889" s="2">
        <v>660</v>
      </c>
      <c r="D889" s="162">
        <f t="shared" si="44"/>
        <v>0</v>
      </c>
      <c r="E889" s="263"/>
      <c r="F889" s="263"/>
      <c r="G889" s="263"/>
      <c r="H889" s="263"/>
      <c r="I889" s="263"/>
      <c r="J889" s="263"/>
      <c r="K889" s="263"/>
      <c r="L889" s="263"/>
      <c r="M889" s="263"/>
      <c r="N889" s="263"/>
    </row>
    <row r="890" spans="1:14" ht="15.75">
      <c r="A890" s="10"/>
      <c r="B890" s="126" t="s">
        <v>228</v>
      </c>
      <c r="C890" s="2">
        <v>670</v>
      </c>
      <c r="D890" s="162">
        <f t="shared" si="44"/>
        <v>248500</v>
      </c>
      <c r="E890" s="263"/>
      <c r="F890" s="263"/>
      <c r="G890" s="263"/>
      <c r="H890" s="263"/>
      <c r="I890" s="263"/>
      <c r="J890" s="263"/>
      <c r="K890" s="263">
        <v>248500</v>
      </c>
      <c r="L890" s="263"/>
      <c r="M890" s="263"/>
      <c r="N890" s="263"/>
    </row>
    <row r="891" spans="1:14" ht="15.75">
      <c r="A891" s="10"/>
      <c r="B891" s="126" t="s">
        <v>229</v>
      </c>
      <c r="C891" s="2">
        <v>680</v>
      </c>
      <c r="D891" s="162">
        <f t="shared" si="44"/>
        <v>1868281.9300000002</v>
      </c>
      <c r="E891" s="263"/>
      <c r="F891" s="263"/>
      <c r="G891" s="263"/>
      <c r="H891" s="263">
        <v>7247.5</v>
      </c>
      <c r="I891" s="263"/>
      <c r="J891" s="263">
        <v>56898.82</v>
      </c>
      <c r="K891" s="263">
        <v>1804135.61</v>
      </c>
      <c r="L891" s="263"/>
      <c r="M891" s="263"/>
      <c r="N891" s="263"/>
    </row>
    <row r="892" spans="1:14" ht="15.75">
      <c r="A892" s="10"/>
      <c r="B892" s="126" t="s">
        <v>230</v>
      </c>
      <c r="C892" s="2">
        <v>690</v>
      </c>
      <c r="D892" s="162">
        <f t="shared" si="44"/>
        <v>0</v>
      </c>
      <c r="E892" s="263"/>
      <c r="F892" s="263"/>
      <c r="G892" s="263"/>
      <c r="H892" s="263"/>
      <c r="I892" s="263"/>
      <c r="J892" s="263"/>
      <c r="K892" s="263"/>
      <c r="L892" s="263"/>
      <c r="M892" s="263"/>
      <c r="N892" s="263"/>
    </row>
    <row r="893" spans="1:23" s="49" customFormat="1" ht="15.75">
      <c r="A893" s="10"/>
      <c r="B893" s="126" t="s">
        <v>219</v>
      </c>
      <c r="C893" s="2">
        <v>710</v>
      </c>
      <c r="D893" s="162">
        <f t="shared" si="44"/>
        <v>0</v>
      </c>
      <c r="E893" s="263"/>
      <c r="F893" s="263"/>
      <c r="G893" s="263"/>
      <c r="H893" s="263"/>
      <c r="I893" s="263"/>
      <c r="J893" s="263"/>
      <c r="K893" s="263"/>
      <c r="L893" s="263"/>
      <c r="M893" s="263"/>
      <c r="N893" s="263"/>
      <c r="O893" s="9"/>
      <c r="P893" s="9"/>
      <c r="Q893" s="9"/>
      <c r="R893" s="9"/>
      <c r="S893" s="318"/>
      <c r="T893" s="319"/>
      <c r="U893" s="318"/>
      <c r="V893" s="318"/>
      <c r="W893" s="318"/>
    </row>
    <row r="894" spans="1:23" s="49" customFormat="1" ht="15.75">
      <c r="A894" s="10"/>
      <c r="B894" s="126" t="s">
        <v>231</v>
      </c>
      <c r="C894" s="2">
        <v>720</v>
      </c>
      <c r="D894" s="162">
        <f t="shared" si="44"/>
        <v>0</v>
      </c>
      <c r="E894" s="263"/>
      <c r="F894" s="263"/>
      <c r="G894" s="263"/>
      <c r="H894" s="263"/>
      <c r="I894" s="263"/>
      <c r="J894" s="263"/>
      <c r="K894" s="263"/>
      <c r="L894" s="263"/>
      <c r="M894" s="263"/>
      <c r="N894" s="263"/>
      <c r="O894" s="9"/>
      <c r="P894" s="9"/>
      <c r="Q894" s="9"/>
      <c r="R894" s="9"/>
      <c r="S894" s="318"/>
      <c r="T894" s="319"/>
      <c r="U894" s="318"/>
      <c r="V894" s="318"/>
      <c r="W894" s="318"/>
    </row>
    <row r="895" spans="1:23" s="49" customFormat="1" ht="15.75">
      <c r="A895" s="10"/>
      <c r="B895" s="126" t="s">
        <v>221</v>
      </c>
      <c r="C895" s="2">
        <v>730</v>
      </c>
      <c r="D895" s="162">
        <f t="shared" si="44"/>
        <v>0</v>
      </c>
      <c r="E895" s="263"/>
      <c r="F895" s="263"/>
      <c r="G895" s="263"/>
      <c r="H895" s="263"/>
      <c r="I895" s="263"/>
      <c r="J895" s="263"/>
      <c r="K895" s="263"/>
      <c r="L895" s="263"/>
      <c r="M895" s="263"/>
      <c r="N895" s="263"/>
      <c r="O895" s="9"/>
      <c r="P895" s="9"/>
      <c r="Q895" s="9"/>
      <c r="R895" s="9"/>
      <c r="S895" s="318"/>
      <c r="T895" s="319"/>
      <c r="U895" s="318"/>
      <c r="V895" s="318"/>
      <c r="W895" s="318"/>
    </row>
    <row r="896" spans="1:23" s="49" customFormat="1" ht="16.5" thickBot="1">
      <c r="A896" s="10"/>
      <c r="B896" s="234" t="s">
        <v>28</v>
      </c>
      <c r="C896" s="102"/>
      <c r="D896" s="163">
        <f t="shared" si="44"/>
        <v>3148781.93</v>
      </c>
      <c r="E896" s="285">
        <f aca="true" t="shared" si="45" ref="E896:K896">SUM(E884:E895)</f>
        <v>0</v>
      </c>
      <c r="F896" s="285">
        <f t="shared" si="45"/>
        <v>0</v>
      </c>
      <c r="G896" s="285">
        <f t="shared" si="45"/>
        <v>0</v>
      </c>
      <c r="H896" s="285">
        <f t="shared" si="45"/>
        <v>7247.5</v>
      </c>
      <c r="I896" s="285">
        <f t="shared" si="45"/>
        <v>0</v>
      </c>
      <c r="J896" s="285">
        <f t="shared" si="45"/>
        <v>56898.82</v>
      </c>
      <c r="K896" s="285">
        <f t="shared" si="45"/>
        <v>3084635.6100000003</v>
      </c>
      <c r="L896" s="285">
        <f>SUM(L884:L895)</f>
        <v>0</v>
      </c>
      <c r="M896" s="285">
        <f>SUM(M884:M895)</f>
        <v>0</v>
      </c>
      <c r="N896" s="285">
        <f>SUM(N884:N895)</f>
        <v>0</v>
      </c>
      <c r="O896" s="9"/>
      <c r="P896" s="9"/>
      <c r="Q896" s="9"/>
      <c r="R896" s="9"/>
      <c r="S896" s="318"/>
      <c r="T896" s="319"/>
      <c r="U896" s="318"/>
      <c r="V896" s="318"/>
      <c r="W896" s="318"/>
    </row>
    <row r="897" spans="1:14" ht="15.75">
      <c r="A897" s="10"/>
      <c r="B897" s="270" t="s">
        <v>29</v>
      </c>
      <c r="C897" s="93"/>
      <c r="D897" s="170"/>
      <c r="E897" s="293"/>
      <c r="F897" s="20"/>
      <c r="G897" s="20"/>
      <c r="H897" s="20"/>
      <c r="I897" s="20"/>
      <c r="J897" s="20"/>
      <c r="K897" s="20"/>
      <c r="L897" s="20"/>
      <c r="M897" s="20"/>
      <c r="N897" s="20"/>
    </row>
    <row r="898" spans="1:14" ht="15.75">
      <c r="A898" s="10"/>
      <c r="B898" s="132" t="s">
        <v>46</v>
      </c>
      <c r="C898" s="3"/>
      <c r="D898" s="105"/>
      <c r="E898" s="67"/>
      <c r="F898" s="4"/>
      <c r="G898" s="4"/>
      <c r="H898" s="4"/>
      <c r="I898" s="4"/>
      <c r="J898" s="4"/>
      <c r="K898" s="4"/>
      <c r="L898" s="4"/>
      <c r="M898" s="4"/>
      <c r="N898" s="4"/>
    </row>
    <row r="899" spans="1:14" ht="15.75">
      <c r="A899" s="10"/>
      <c r="B899" s="126" t="s">
        <v>193</v>
      </c>
      <c r="C899" s="2">
        <v>910</v>
      </c>
      <c r="D899" s="162">
        <f aca="true" t="shared" si="46" ref="D899:D907">SUM(E899:N899)</f>
        <v>608000</v>
      </c>
      <c r="E899" s="284"/>
      <c r="F899" s="263"/>
      <c r="G899" s="263"/>
      <c r="H899" s="263"/>
      <c r="I899" s="263"/>
      <c r="J899" s="263"/>
      <c r="K899" s="263">
        <v>600000</v>
      </c>
      <c r="L899" s="263"/>
      <c r="M899" s="263">
        <v>8000</v>
      </c>
      <c r="N899" s="263"/>
    </row>
    <row r="900" spans="1:14" ht="15.75">
      <c r="A900" s="10"/>
      <c r="B900" s="126" t="s">
        <v>175</v>
      </c>
      <c r="C900" s="2">
        <v>920</v>
      </c>
      <c r="D900" s="162">
        <f t="shared" si="46"/>
        <v>0</v>
      </c>
      <c r="E900" s="284"/>
      <c r="F900" s="263"/>
      <c r="G900" s="263"/>
      <c r="H900" s="263"/>
      <c r="I900" s="263"/>
      <c r="J900" s="263"/>
      <c r="K900" s="263"/>
      <c r="L900" s="263"/>
      <c r="M900" s="263"/>
      <c r="N900" s="263"/>
    </row>
    <row r="901" spans="1:14" ht="15.75">
      <c r="A901" s="10"/>
      <c r="B901" s="126" t="s">
        <v>222</v>
      </c>
      <c r="C901" s="2">
        <v>940</v>
      </c>
      <c r="D901" s="162">
        <f t="shared" si="46"/>
        <v>0</v>
      </c>
      <c r="E901" s="284"/>
      <c r="F901" s="263"/>
      <c r="G901" s="263"/>
      <c r="H901" s="263"/>
      <c r="I901" s="263"/>
      <c r="J901" s="263"/>
      <c r="K901" s="263"/>
      <c r="L901" s="263"/>
      <c r="M901" s="263"/>
      <c r="N901" s="263"/>
    </row>
    <row r="902" spans="1:14" ht="15.75">
      <c r="A902" s="10"/>
      <c r="B902" s="126" t="s">
        <v>224</v>
      </c>
      <c r="C902" s="2">
        <v>950</v>
      </c>
      <c r="D902" s="162">
        <f t="shared" si="46"/>
        <v>0</v>
      </c>
      <c r="E902" s="284"/>
      <c r="F902" s="263"/>
      <c r="G902" s="263"/>
      <c r="H902" s="263"/>
      <c r="I902" s="263"/>
      <c r="J902" s="263"/>
      <c r="K902" s="263"/>
      <c r="L902" s="263"/>
      <c r="M902" s="263"/>
      <c r="N902" s="263"/>
    </row>
    <row r="903" spans="1:14" ht="15.75">
      <c r="A903" s="10"/>
      <c r="B903" s="125" t="s">
        <v>292</v>
      </c>
      <c r="C903" s="32">
        <v>960</v>
      </c>
      <c r="D903" s="161">
        <f t="shared" si="46"/>
        <v>0</v>
      </c>
      <c r="E903" s="284"/>
      <c r="F903" s="263"/>
      <c r="G903" s="263"/>
      <c r="H903" s="263"/>
      <c r="I903" s="263"/>
      <c r="J903" s="263"/>
      <c r="K903" s="263"/>
      <c r="L903" s="263"/>
      <c r="M903" s="263"/>
      <c r="N903" s="263"/>
    </row>
    <row r="904" spans="1:14" ht="15.75">
      <c r="A904" s="10"/>
      <c r="B904" s="126" t="s">
        <v>178</v>
      </c>
      <c r="C904" s="2">
        <v>970</v>
      </c>
      <c r="D904" s="162">
        <f t="shared" si="46"/>
        <v>0</v>
      </c>
      <c r="E904" s="284"/>
      <c r="F904" s="263"/>
      <c r="G904" s="263"/>
      <c r="H904" s="263"/>
      <c r="I904" s="263"/>
      <c r="J904" s="263"/>
      <c r="K904" s="263"/>
      <c r="L904" s="263"/>
      <c r="M904" s="263"/>
      <c r="N904" s="263"/>
    </row>
    <row r="905" spans="1:14" ht="15.75">
      <c r="A905" s="10"/>
      <c r="B905" s="126" t="s">
        <v>179</v>
      </c>
      <c r="C905" s="2">
        <v>990</v>
      </c>
      <c r="D905" s="162">
        <f t="shared" si="46"/>
        <v>0</v>
      </c>
      <c r="E905" s="262"/>
      <c r="F905" s="288"/>
      <c r="G905" s="288"/>
      <c r="H905" s="288"/>
      <c r="I905" s="288"/>
      <c r="J905" s="288"/>
      <c r="K905" s="288"/>
      <c r="L905" s="288"/>
      <c r="M905" s="288"/>
      <c r="N905" s="288"/>
    </row>
    <row r="906" spans="1:14" ht="16.5" thickBot="1">
      <c r="A906" s="10"/>
      <c r="B906" s="126" t="s">
        <v>180</v>
      </c>
      <c r="C906" s="56">
        <v>9700</v>
      </c>
      <c r="D906" s="156">
        <f t="shared" si="46"/>
        <v>608000</v>
      </c>
      <c r="E906" s="36">
        <f aca="true" t="shared" si="47" ref="E906:K906">SUM(E899:E905)</f>
        <v>0</v>
      </c>
      <c r="F906" s="36">
        <f t="shared" si="47"/>
        <v>0</v>
      </c>
      <c r="G906" s="36">
        <f t="shared" si="47"/>
        <v>0</v>
      </c>
      <c r="H906" s="36">
        <f t="shared" si="47"/>
        <v>0</v>
      </c>
      <c r="I906" s="36">
        <f t="shared" si="47"/>
        <v>0</v>
      </c>
      <c r="J906" s="36">
        <f t="shared" si="47"/>
        <v>0</v>
      </c>
      <c r="K906" s="36">
        <f t="shared" si="47"/>
        <v>600000</v>
      </c>
      <c r="L906" s="36">
        <f>SUM(L899:L905)</f>
        <v>0</v>
      </c>
      <c r="M906" s="36">
        <f>SUM(M899:M905)</f>
        <v>8000</v>
      </c>
      <c r="N906" s="36">
        <f>SUM(N899:N905)</f>
        <v>0</v>
      </c>
    </row>
    <row r="907" spans="1:14" ht="16.5" thickBot="1">
      <c r="A907" s="10"/>
      <c r="B907" s="223" t="s">
        <v>31</v>
      </c>
      <c r="C907" s="56"/>
      <c r="D907" s="190">
        <f t="shared" si="46"/>
        <v>608000</v>
      </c>
      <c r="E907" s="292">
        <f aca="true" t="shared" si="48" ref="E907:K907">(E906)</f>
        <v>0</v>
      </c>
      <c r="F907" s="36">
        <f t="shared" si="48"/>
        <v>0</v>
      </c>
      <c r="G907" s="36">
        <f t="shared" si="48"/>
        <v>0</v>
      </c>
      <c r="H907" s="36">
        <f t="shared" si="48"/>
        <v>0</v>
      </c>
      <c r="I907" s="36">
        <f t="shared" si="48"/>
        <v>0</v>
      </c>
      <c r="J907" s="36">
        <f t="shared" si="48"/>
        <v>0</v>
      </c>
      <c r="K907" s="36">
        <f t="shared" si="48"/>
        <v>600000</v>
      </c>
      <c r="L907" s="36">
        <f>(L906)</f>
        <v>0</v>
      </c>
      <c r="M907" s="36">
        <f>(M906)</f>
        <v>8000</v>
      </c>
      <c r="N907" s="36">
        <f>(N906)</f>
        <v>0</v>
      </c>
    </row>
    <row r="908" spans="1:14" ht="15.75">
      <c r="A908" s="10"/>
      <c r="B908" s="265"/>
      <c r="C908" s="146"/>
      <c r="D908" s="164"/>
      <c r="E908" s="4"/>
      <c r="F908" s="4"/>
      <c r="G908" s="4"/>
      <c r="H908" s="4"/>
      <c r="I908" s="4"/>
      <c r="J908" s="4"/>
      <c r="K908" s="4"/>
      <c r="L908" s="4"/>
      <c r="M908" s="4"/>
      <c r="N908" s="4"/>
    </row>
    <row r="909" spans="1:14" ht="15.75">
      <c r="A909" s="10"/>
      <c r="B909" s="27" t="str">
        <f>IF(H$2="","Nonspendable Fund Balance",CONCATENATE("Nonspendable Fund Balance, ",LOOKUP(H$2,T$2:T$8,V$2:V$8)))</f>
        <v>Nonspendable Fund Balance, June 30, 2016</v>
      </c>
      <c r="C909" s="34">
        <v>2710</v>
      </c>
      <c r="D909" s="181">
        <f aca="true" t="shared" si="49" ref="D909:D914">SUM(E909:N909)</f>
        <v>0</v>
      </c>
      <c r="E909" s="263"/>
      <c r="F909" s="294"/>
      <c r="G909" s="294"/>
      <c r="H909" s="294"/>
      <c r="I909" s="294"/>
      <c r="J909" s="294"/>
      <c r="K909" s="294"/>
      <c r="L909" s="294"/>
      <c r="M909" s="294"/>
      <c r="N909" s="294"/>
    </row>
    <row r="910" spans="1:14" ht="15.75">
      <c r="A910" s="10"/>
      <c r="B910" s="1" t="str">
        <f>IF(H$2="","Restricted Fund Balance",CONCATENATE("Restricted Fund Balance, ",LOOKUP(H$2,T$2:T$8,V$2:V$8)))</f>
        <v>Restricted Fund Balance, June 30, 2016</v>
      </c>
      <c r="C910" s="2">
        <v>2720</v>
      </c>
      <c r="D910" s="181">
        <f t="shared" si="49"/>
        <v>155442.91</v>
      </c>
      <c r="E910" s="284"/>
      <c r="F910" s="262"/>
      <c r="G910" s="262"/>
      <c r="H910" s="262"/>
      <c r="I910" s="262"/>
      <c r="J910" s="262"/>
      <c r="K910" s="262"/>
      <c r="L910" s="262"/>
      <c r="M910" s="262">
        <v>155442.91</v>
      </c>
      <c r="N910" s="262"/>
    </row>
    <row r="911" spans="1:14" ht="15.75">
      <c r="A911" s="10"/>
      <c r="B911" s="1" t="str">
        <f>IF(H$2="","Committed Fund Balance",CONCATENATE("Committed Fund Balance, ",LOOKUP(H$2,T$2:T$8,V$2:V$8)))</f>
        <v>Committed Fund Balance, June 30, 2016</v>
      </c>
      <c r="C911" s="2">
        <v>2730</v>
      </c>
      <c r="D911" s="161">
        <f t="shared" si="49"/>
        <v>0</v>
      </c>
      <c r="E911" s="284"/>
      <c r="F911" s="262"/>
      <c r="G911" s="262"/>
      <c r="H911" s="262"/>
      <c r="I911" s="262"/>
      <c r="J911" s="262"/>
      <c r="K911" s="262"/>
      <c r="L911" s="262"/>
      <c r="M911" s="262"/>
      <c r="N911" s="262"/>
    </row>
    <row r="912" spans="1:14" ht="15.75">
      <c r="A912" s="10"/>
      <c r="B912" s="1" t="str">
        <f>IF(H$2="","Assigned Fund Balance",CONCATENATE("Assigned Fund Balance, ",LOOKUP(H$2,T$2:T$8,V$2:V$8)))</f>
        <v>Assigned Fund Balance, June 30, 2016</v>
      </c>
      <c r="C912" s="2">
        <v>2740</v>
      </c>
      <c r="D912" s="161">
        <f t="shared" si="49"/>
        <v>0</v>
      </c>
      <c r="E912" s="284"/>
      <c r="F912" s="262"/>
      <c r="G912" s="262"/>
      <c r="H912" s="262"/>
      <c r="I912" s="262"/>
      <c r="J912" s="262"/>
      <c r="K912" s="262"/>
      <c r="L912" s="262"/>
      <c r="M912" s="262"/>
      <c r="N912" s="262"/>
    </row>
    <row r="913" spans="1:14" ht="15.75">
      <c r="A913" s="10"/>
      <c r="B913" s="1" t="str">
        <f>IF(H$2="","Unassigned Fund Balance",CONCATENATE("Unassigned Fund Balance, ",LOOKUP(H$2,T$2:T$8,V$2:V$8)))</f>
        <v>Unassigned Fund Balance, June 30, 2016</v>
      </c>
      <c r="C913" s="2">
        <v>2750</v>
      </c>
      <c r="D913" s="161">
        <f t="shared" si="49"/>
        <v>0</v>
      </c>
      <c r="E913" s="284"/>
      <c r="F913" s="262"/>
      <c r="G913" s="262"/>
      <c r="H913" s="262"/>
      <c r="I913" s="262"/>
      <c r="J913" s="262"/>
      <c r="K913" s="262"/>
      <c r="L913" s="262"/>
      <c r="M913" s="262"/>
      <c r="N913" s="262"/>
    </row>
    <row r="914" spans="1:18" ht="16.5" thickBot="1">
      <c r="A914" s="10"/>
      <c r="B914" s="267" t="s">
        <v>270</v>
      </c>
      <c r="C914" s="23">
        <v>2700</v>
      </c>
      <c r="D914" s="163">
        <f t="shared" si="49"/>
        <v>155442.91</v>
      </c>
      <c r="E914" s="54">
        <f>SUM(E909:E913)</f>
        <v>0</v>
      </c>
      <c r="F914" s="54">
        <f aca="true" t="shared" si="50" ref="F914:N914">SUM(F909:F913)</f>
        <v>0</v>
      </c>
      <c r="G914" s="54">
        <f t="shared" si="50"/>
        <v>0</v>
      </c>
      <c r="H914" s="54">
        <f t="shared" si="50"/>
        <v>0</v>
      </c>
      <c r="I914" s="54">
        <f t="shared" si="50"/>
        <v>0</v>
      </c>
      <c r="J914" s="54">
        <f t="shared" si="50"/>
        <v>0</v>
      </c>
      <c r="K914" s="54">
        <f t="shared" si="50"/>
        <v>0</v>
      </c>
      <c r="L914" s="54">
        <f t="shared" si="50"/>
        <v>0</v>
      </c>
      <c r="M914" s="54">
        <f t="shared" si="50"/>
        <v>155442.91</v>
      </c>
      <c r="N914" s="54">
        <f t="shared" si="50"/>
        <v>0</v>
      </c>
      <c r="O914" s="49"/>
      <c r="P914" s="49"/>
      <c r="Q914" s="49"/>
      <c r="R914" s="49"/>
    </row>
    <row r="915" spans="1:14" ht="15.75">
      <c r="A915" s="10"/>
      <c r="B915" s="234" t="s">
        <v>363</v>
      </c>
      <c r="C915" s="55"/>
      <c r="D915" s="105"/>
      <c r="E915" s="67"/>
      <c r="F915" s="67"/>
      <c r="G915" s="67"/>
      <c r="H915" s="67"/>
      <c r="I915" s="67"/>
      <c r="J915" s="67"/>
      <c r="K915" s="67"/>
      <c r="L915" s="67"/>
      <c r="M915" s="67"/>
      <c r="N915" s="67"/>
    </row>
    <row r="916" spans="1:14" ht="16.5" thickBot="1">
      <c r="A916" s="10"/>
      <c r="B916" s="223" t="s">
        <v>269</v>
      </c>
      <c r="C916" s="5"/>
      <c r="D916" s="106">
        <f>SUM(E916:N916)</f>
        <v>3912224.8400000003</v>
      </c>
      <c r="E916" s="61">
        <f>E896+E907+E914</f>
        <v>0</v>
      </c>
      <c r="F916" s="61">
        <f aca="true" t="shared" si="51" ref="F916:N916">F896+F907+F914</f>
        <v>0</v>
      </c>
      <c r="G916" s="61">
        <f t="shared" si="51"/>
        <v>0</v>
      </c>
      <c r="H916" s="61">
        <f t="shared" si="51"/>
        <v>7247.5</v>
      </c>
      <c r="I916" s="61">
        <f t="shared" si="51"/>
        <v>0</v>
      </c>
      <c r="J916" s="61">
        <f t="shared" si="51"/>
        <v>56898.82</v>
      </c>
      <c r="K916" s="61">
        <f t="shared" si="51"/>
        <v>3684635.6100000003</v>
      </c>
      <c r="L916" s="61">
        <f t="shared" si="51"/>
        <v>0</v>
      </c>
      <c r="M916" s="61">
        <f t="shared" si="51"/>
        <v>163442.91</v>
      </c>
      <c r="N916" s="61">
        <f t="shared" si="51"/>
        <v>0</v>
      </c>
    </row>
    <row r="917" spans="1:11" ht="16.5" thickTop="1">
      <c r="A917" s="10"/>
      <c r="D917" s="191"/>
      <c r="E917" s="73"/>
      <c r="F917" s="73"/>
      <c r="G917" s="73"/>
      <c r="H917" s="73"/>
      <c r="I917" s="73"/>
      <c r="J917" s="73"/>
      <c r="K917" s="73"/>
    </row>
    <row r="918" spans="1:7" ht="15.75">
      <c r="A918" s="10"/>
      <c r="B918" s="9" t="s">
        <v>54</v>
      </c>
      <c r="G918" s="74"/>
    </row>
    <row r="919" spans="1:7" ht="15.75">
      <c r="A919" s="198"/>
      <c r="G919" s="74"/>
    </row>
    <row r="920" spans="1:7" ht="15.75">
      <c r="A920" s="10" t="s">
        <v>277</v>
      </c>
      <c r="B920" s="11" t="str">
        <f>$B$1</f>
        <v>DISTRICT SCHOOL BOARD OF OKEECHOBEE COUNTY</v>
      </c>
      <c r="D920" s="174"/>
      <c r="G920" s="74"/>
    </row>
    <row r="921" spans="1:7" ht="15.75">
      <c r="A921" s="10"/>
      <c r="B921" s="12" t="s">
        <v>8</v>
      </c>
      <c r="D921" s="174"/>
      <c r="G921" s="74"/>
    </row>
    <row r="922" spans="1:23" ht="15.75">
      <c r="A922" s="10"/>
      <c r="B922" s="12" t="str">
        <f>$B$26</f>
        <v>For Fiscal Year Ending June 30, 2016</v>
      </c>
      <c r="D922" s="174"/>
      <c r="G922" s="74"/>
      <c r="S922" s="322"/>
      <c r="U922" s="322"/>
      <c r="V922" s="322"/>
      <c r="W922" s="322"/>
    </row>
    <row r="923" spans="1:20" ht="15.75">
      <c r="A923" s="10"/>
      <c r="B923" s="12"/>
      <c r="D923" s="174"/>
      <c r="G923" s="74"/>
      <c r="T923" s="323"/>
    </row>
    <row r="924" spans="1:11" ht="15.75">
      <c r="A924" s="10"/>
      <c r="B924" s="58" t="s">
        <v>249</v>
      </c>
      <c r="D924" s="218" t="s">
        <v>330</v>
      </c>
      <c r="E924" s="140"/>
      <c r="G924" s="74"/>
      <c r="K924" s="74"/>
    </row>
    <row r="925" spans="1:7" ht="15.75">
      <c r="A925" s="10"/>
      <c r="B925" s="77"/>
      <c r="C925" s="103" t="s">
        <v>9</v>
      </c>
      <c r="D925" s="175"/>
      <c r="G925" s="74"/>
    </row>
    <row r="926" spans="1:23" s="49" customFormat="1" ht="15.75">
      <c r="A926" s="10"/>
      <c r="B926" s="275" t="s">
        <v>10</v>
      </c>
      <c r="C926" s="81" t="s">
        <v>11</v>
      </c>
      <c r="D926" s="176"/>
      <c r="E926" s="9"/>
      <c r="F926" s="9"/>
      <c r="G926" s="74"/>
      <c r="H926" s="9"/>
      <c r="I926" s="9"/>
      <c r="J926" s="9"/>
      <c r="K926" s="9"/>
      <c r="L926" s="9"/>
      <c r="M926" s="9"/>
      <c r="N926" s="9"/>
      <c r="O926" s="9"/>
      <c r="P926" s="9"/>
      <c r="Q926" s="9"/>
      <c r="R926" s="9"/>
      <c r="S926" s="318"/>
      <c r="T926" s="319"/>
      <c r="U926" s="318"/>
      <c r="V926" s="318"/>
      <c r="W926" s="318"/>
    </row>
    <row r="927" spans="1:7" ht="15.75">
      <c r="A927" s="10"/>
      <c r="B927" s="82" t="s">
        <v>64</v>
      </c>
      <c r="C927" s="83">
        <v>3100</v>
      </c>
      <c r="D927" s="172"/>
      <c r="G927" s="74"/>
    </row>
    <row r="928" spans="1:7" ht="15.75">
      <c r="A928" s="10"/>
      <c r="B928" s="1" t="s">
        <v>331</v>
      </c>
      <c r="C928" s="83">
        <v>3200</v>
      </c>
      <c r="D928" s="172"/>
      <c r="G928" s="74"/>
    </row>
    <row r="929" spans="1:7" ht="15.75">
      <c r="A929" s="10"/>
      <c r="B929" s="82" t="s">
        <v>65</v>
      </c>
      <c r="C929" s="83">
        <v>3300</v>
      </c>
      <c r="D929" s="172"/>
      <c r="G929" s="74"/>
    </row>
    <row r="930" spans="1:7" ht="16.5" thickBot="1">
      <c r="A930" s="10"/>
      <c r="B930" s="1" t="s">
        <v>66</v>
      </c>
      <c r="C930" s="104">
        <v>3400</v>
      </c>
      <c r="D930" s="266"/>
      <c r="G930" s="74"/>
    </row>
    <row r="931" spans="1:7" ht="16.5" thickBot="1">
      <c r="A931" s="10"/>
      <c r="B931" s="235" t="s">
        <v>216</v>
      </c>
      <c r="C931" s="84"/>
      <c r="D931" s="177">
        <f>SUM(D927:D930)</f>
        <v>0</v>
      </c>
      <c r="G931" s="74"/>
    </row>
    <row r="932" spans="1:7" ht="15.75">
      <c r="A932" s="10"/>
      <c r="B932" s="276" t="s">
        <v>16</v>
      </c>
      <c r="C932" s="90"/>
      <c r="D932" s="178"/>
      <c r="G932" s="74"/>
    </row>
    <row r="933" spans="1:7" ht="15.75">
      <c r="A933" s="10"/>
      <c r="B933" s="1" t="s">
        <v>118</v>
      </c>
      <c r="C933" s="104">
        <v>3730</v>
      </c>
      <c r="D933" s="172"/>
      <c r="G933" s="74"/>
    </row>
    <row r="934" spans="1:7" ht="15.75">
      <c r="A934" s="10"/>
      <c r="B934" s="1" t="s">
        <v>68</v>
      </c>
      <c r="C934" s="104">
        <v>3740</v>
      </c>
      <c r="D934" s="258"/>
      <c r="G934" s="74"/>
    </row>
    <row r="935" spans="1:7" ht="15.75">
      <c r="A935" s="10"/>
      <c r="B935" s="133" t="s">
        <v>17</v>
      </c>
      <c r="C935" s="90"/>
      <c r="D935" s="157"/>
      <c r="G935" s="74"/>
    </row>
    <row r="936" spans="1:7" ht="15.75">
      <c r="A936" s="10"/>
      <c r="B936" s="126" t="s">
        <v>188</v>
      </c>
      <c r="C936" s="83">
        <v>3610</v>
      </c>
      <c r="D936" s="172"/>
      <c r="G936" s="74"/>
    </row>
    <row r="937" spans="1:7" ht="15.75">
      <c r="A937" s="10"/>
      <c r="B937" s="126" t="s">
        <v>156</v>
      </c>
      <c r="C937" s="83">
        <v>3620</v>
      </c>
      <c r="D937" s="172"/>
      <c r="G937" s="74"/>
    </row>
    <row r="938" spans="1:7" ht="15.75">
      <c r="A938" s="10"/>
      <c r="B938" s="126" t="s">
        <v>157</v>
      </c>
      <c r="C938" s="83">
        <v>3630</v>
      </c>
      <c r="D938" s="172"/>
      <c r="G938" s="74"/>
    </row>
    <row r="939" spans="1:7" ht="15.75">
      <c r="A939" s="10"/>
      <c r="B939" s="126" t="s">
        <v>217</v>
      </c>
      <c r="C939" s="83">
        <v>3640</v>
      </c>
      <c r="D939" s="258"/>
      <c r="G939" s="74"/>
    </row>
    <row r="940" spans="1:7" ht="15.75">
      <c r="A940" s="10"/>
      <c r="B940" s="126" t="s">
        <v>159</v>
      </c>
      <c r="C940" s="83">
        <v>3670</v>
      </c>
      <c r="D940" s="299"/>
      <c r="G940" s="74"/>
    </row>
    <row r="941" spans="1:7" ht="15.75">
      <c r="A941" s="10"/>
      <c r="B941" s="126" t="s">
        <v>160</v>
      </c>
      <c r="C941" s="83">
        <v>3690</v>
      </c>
      <c r="D941" s="299"/>
      <c r="G941" s="74"/>
    </row>
    <row r="942" spans="1:7" ht="16.5" thickBot="1">
      <c r="A942" s="10"/>
      <c r="B942" s="126" t="s">
        <v>200</v>
      </c>
      <c r="C942" s="83">
        <v>3600</v>
      </c>
      <c r="D942" s="300">
        <f>SUM(D936:D941)</f>
        <v>0</v>
      </c>
      <c r="G942" s="74"/>
    </row>
    <row r="943" spans="1:7" ht="16.5" thickBot="1">
      <c r="A943" s="10"/>
      <c r="B943" s="279" t="s">
        <v>18</v>
      </c>
      <c r="C943" s="86"/>
      <c r="D943" s="205">
        <f>SUM(D933:D934)+D942</f>
        <v>0</v>
      </c>
      <c r="G943" s="74"/>
    </row>
    <row r="944" spans="1:7" ht="15.75">
      <c r="A944" s="10"/>
      <c r="B944" s="87"/>
      <c r="C944" s="147"/>
      <c r="D944" s="179"/>
      <c r="G944" s="74"/>
    </row>
    <row r="945" spans="1:7" ht="16.5" thickBot="1">
      <c r="A945" s="10"/>
      <c r="B945" s="82" t="str">
        <f>IF(H2="","Fund Balance",CONCATENATE("Fund Balance, ",LOOKUP(H2,T2:T8,U2:U8)))</f>
        <v>Fund Balance, July 1, 2015</v>
      </c>
      <c r="C945" s="148">
        <v>2800</v>
      </c>
      <c r="D945" s="271"/>
      <c r="E945" s="143"/>
      <c r="G945" s="74"/>
    </row>
    <row r="946" spans="1:7" ht="15.75">
      <c r="A946" s="10"/>
      <c r="B946" s="276" t="s">
        <v>19</v>
      </c>
      <c r="C946" s="90"/>
      <c r="D946" s="178"/>
      <c r="G946" s="74"/>
    </row>
    <row r="947" spans="1:7" ht="16.5" thickBot="1">
      <c r="A947" s="10"/>
      <c r="B947" s="235" t="s">
        <v>371</v>
      </c>
      <c r="C947" s="84"/>
      <c r="D947" s="180">
        <f>SUM(D931+D943+D945)</f>
        <v>0</v>
      </c>
      <c r="G947" s="74"/>
    </row>
    <row r="948" spans="1:7" ht="16.5" thickTop="1">
      <c r="A948" s="10"/>
      <c r="B948" s="281"/>
      <c r="C948" s="197"/>
      <c r="D948" s="204"/>
      <c r="G948" s="74"/>
    </row>
    <row r="949" spans="1:7" ht="15.75">
      <c r="A949" s="10"/>
      <c r="B949" s="207" t="s">
        <v>32</v>
      </c>
      <c r="C949" s="197"/>
      <c r="D949" s="204"/>
      <c r="G949" s="74"/>
    </row>
    <row r="950" spans="1:7" ht="15.75">
      <c r="A950" s="10"/>
      <c r="B950" s="281"/>
      <c r="C950" s="197"/>
      <c r="D950" s="204"/>
      <c r="G950" s="74"/>
    </row>
    <row r="951" spans="1:7" ht="15.75">
      <c r="A951" s="10" t="s">
        <v>278</v>
      </c>
      <c r="B951" s="11" t="str">
        <f>$B$1</f>
        <v>DISTRICT SCHOOL BOARD OF OKEECHOBEE COUNTY</v>
      </c>
      <c r="C951" s="8"/>
      <c r="D951" s="204"/>
      <c r="G951" s="74"/>
    </row>
    <row r="952" spans="1:7" ht="15.75">
      <c r="A952" s="10"/>
      <c r="B952" s="12" t="s">
        <v>8</v>
      </c>
      <c r="C952" s="8"/>
      <c r="D952" s="204"/>
      <c r="G952" s="74"/>
    </row>
    <row r="953" spans="1:7" ht="15.75">
      <c r="A953" s="10"/>
      <c r="B953" s="12" t="str">
        <f>$B$26</f>
        <v>For Fiscal Year Ending June 30, 2016</v>
      </c>
      <c r="C953" s="8"/>
      <c r="D953" s="204"/>
      <c r="G953" s="74"/>
    </row>
    <row r="954" spans="1:7" ht="15.75">
      <c r="A954" s="10"/>
      <c r="B954" s="8"/>
      <c r="C954" s="8"/>
      <c r="D954" s="204"/>
      <c r="G954" s="74"/>
    </row>
    <row r="955" spans="1:11" ht="15.75">
      <c r="A955" s="10"/>
      <c r="B955" s="120" t="s">
        <v>299</v>
      </c>
      <c r="C955" s="28"/>
      <c r="D955" s="206"/>
      <c r="G955" s="74"/>
      <c r="K955" s="100" t="s">
        <v>300</v>
      </c>
    </row>
    <row r="956" spans="1:11" ht="15.75">
      <c r="A956" s="10"/>
      <c r="B956" s="89"/>
      <c r="C956" s="79" t="s">
        <v>9</v>
      </c>
      <c r="D956" s="55" t="s">
        <v>21</v>
      </c>
      <c r="E956" s="93" t="s">
        <v>22</v>
      </c>
      <c r="F956" s="93" t="s">
        <v>23</v>
      </c>
      <c r="G956" s="93" t="s">
        <v>24</v>
      </c>
      <c r="H956" s="93" t="s">
        <v>25</v>
      </c>
      <c r="I956" s="93" t="s">
        <v>482</v>
      </c>
      <c r="J956" s="93" t="s">
        <v>26</v>
      </c>
      <c r="K956" s="93" t="s">
        <v>333</v>
      </c>
    </row>
    <row r="957" spans="1:11" ht="15.75">
      <c r="A957" s="10"/>
      <c r="B957" s="275" t="s">
        <v>27</v>
      </c>
      <c r="C957" s="81" t="s">
        <v>11</v>
      </c>
      <c r="D957" s="2"/>
      <c r="E957" s="2">
        <v>100</v>
      </c>
      <c r="F957" s="2">
        <v>200</v>
      </c>
      <c r="G957" s="2">
        <v>300</v>
      </c>
      <c r="H957" s="2">
        <v>400</v>
      </c>
      <c r="I957" s="2">
        <v>500</v>
      </c>
      <c r="J957" s="2">
        <v>600</v>
      </c>
      <c r="K957" s="2">
        <v>700</v>
      </c>
    </row>
    <row r="958" spans="1:11" ht="15.75">
      <c r="A958" s="10"/>
      <c r="B958" s="82" t="s">
        <v>202</v>
      </c>
      <c r="C958" s="91">
        <v>5000</v>
      </c>
      <c r="D958" s="162">
        <f>SUM(E958:K958)</f>
        <v>0</v>
      </c>
      <c r="E958" s="263"/>
      <c r="F958" s="263"/>
      <c r="G958" s="263"/>
      <c r="H958" s="263"/>
      <c r="I958" s="263"/>
      <c r="J958" s="263"/>
      <c r="K958" s="263"/>
    </row>
    <row r="959" spans="1:11" ht="15.75">
      <c r="A959" s="10"/>
      <c r="B959" s="1" t="s">
        <v>469</v>
      </c>
      <c r="C959" s="91">
        <v>6100</v>
      </c>
      <c r="D959" s="162">
        <f aca="true" t="shared" si="52" ref="D959:D977">SUM(E959:K959)</f>
        <v>0</v>
      </c>
      <c r="E959" s="263"/>
      <c r="F959" s="263"/>
      <c r="G959" s="263"/>
      <c r="H959" s="263"/>
      <c r="I959" s="263"/>
      <c r="J959" s="263"/>
      <c r="K959" s="263"/>
    </row>
    <row r="960" spans="1:11" ht="15.75">
      <c r="A960" s="10"/>
      <c r="B960" s="82" t="s">
        <v>203</v>
      </c>
      <c r="C960" s="91">
        <v>6200</v>
      </c>
      <c r="D960" s="162">
        <f t="shared" si="52"/>
        <v>0</v>
      </c>
      <c r="E960" s="263"/>
      <c r="F960" s="263"/>
      <c r="G960" s="263"/>
      <c r="H960" s="263"/>
      <c r="I960" s="263"/>
      <c r="J960" s="263"/>
      <c r="K960" s="263"/>
    </row>
    <row r="961" spans="1:11" ht="15.75">
      <c r="A961" s="10"/>
      <c r="B961" s="82" t="s">
        <v>204</v>
      </c>
      <c r="C961" s="91">
        <v>6300</v>
      </c>
      <c r="D961" s="162">
        <f t="shared" si="52"/>
        <v>0</v>
      </c>
      <c r="E961" s="263"/>
      <c r="F961" s="263"/>
      <c r="G961" s="263"/>
      <c r="H961" s="263"/>
      <c r="I961" s="263"/>
      <c r="J961" s="263"/>
      <c r="K961" s="263"/>
    </row>
    <row r="962" spans="1:11" ht="15.75">
      <c r="A962" s="10"/>
      <c r="B962" s="82" t="s">
        <v>165</v>
      </c>
      <c r="C962" s="91">
        <v>6400</v>
      </c>
      <c r="D962" s="162">
        <f t="shared" si="52"/>
        <v>0</v>
      </c>
      <c r="E962" s="263"/>
      <c r="F962" s="263"/>
      <c r="G962" s="263"/>
      <c r="H962" s="263"/>
      <c r="I962" s="263"/>
      <c r="J962" s="263"/>
      <c r="K962" s="263"/>
    </row>
    <row r="963" spans="1:11" ht="15.75">
      <c r="A963" s="10"/>
      <c r="B963" s="1" t="s">
        <v>473</v>
      </c>
      <c r="C963" s="2">
        <v>6500</v>
      </c>
      <c r="D963" s="162">
        <f t="shared" si="52"/>
        <v>0</v>
      </c>
      <c r="E963" s="263"/>
      <c r="F963" s="263"/>
      <c r="G963" s="263"/>
      <c r="H963" s="263"/>
      <c r="I963" s="263"/>
      <c r="J963" s="263"/>
      <c r="K963" s="263"/>
    </row>
    <row r="964" spans="1:11" ht="15.75">
      <c r="A964" s="10"/>
      <c r="B964" s="1" t="s">
        <v>290</v>
      </c>
      <c r="C964" s="2">
        <v>7100</v>
      </c>
      <c r="D964" s="162">
        <f t="shared" si="52"/>
        <v>0</v>
      </c>
      <c r="E964" s="263"/>
      <c r="F964" s="263"/>
      <c r="G964" s="263"/>
      <c r="H964" s="263"/>
      <c r="I964" s="263"/>
      <c r="J964" s="263"/>
      <c r="K964" s="263"/>
    </row>
    <row r="965" spans="1:11" ht="15.75">
      <c r="A965" s="10"/>
      <c r="B965" s="82" t="s">
        <v>205</v>
      </c>
      <c r="C965" s="91">
        <v>7200</v>
      </c>
      <c r="D965" s="162">
        <f t="shared" si="52"/>
        <v>0</v>
      </c>
      <c r="E965" s="263"/>
      <c r="F965" s="263"/>
      <c r="G965" s="263"/>
      <c r="H965" s="263"/>
      <c r="I965" s="263"/>
      <c r="J965" s="263"/>
      <c r="K965" s="263"/>
    </row>
    <row r="966" spans="1:11" ht="15.75">
      <c r="A966" s="10"/>
      <c r="B966" s="82" t="s">
        <v>167</v>
      </c>
      <c r="C966" s="91">
        <v>7300</v>
      </c>
      <c r="D966" s="162">
        <f t="shared" si="52"/>
        <v>0</v>
      </c>
      <c r="E966" s="263"/>
      <c r="F966" s="263"/>
      <c r="G966" s="263"/>
      <c r="H966" s="263"/>
      <c r="I966" s="263"/>
      <c r="J966" s="263"/>
      <c r="K966" s="263"/>
    </row>
    <row r="967" spans="1:11" ht="15.75">
      <c r="A967" s="10"/>
      <c r="B967" s="82" t="s">
        <v>168</v>
      </c>
      <c r="C967" s="91">
        <v>7400</v>
      </c>
      <c r="D967" s="162">
        <f t="shared" si="52"/>
        <v>0</v>
      </c>
      <c r="E967" s="263"/>
      <c r="F967" s="263"/>
      <c r="G967" s="263"/>
      <c r="H967" s="263"/>
      <c r="I967" s="263"/>
      <c r="J967" s="263"/>
      <c r="K967" s="263"/>
    </row>
    <row r="968" spans="1:11" ht="15.75">
      <c r="A968" s="10"/>
      <c r="B968" s="82" t="s">
        <v>169</v>
      </c>
      <c r="C968" s="91">
        <v>7500</v>
      </c>
      <c r="D968" s="162">
        <f t="shared" si="52"/>
        <v>0</v>
      </c>
      <c r="E968" s="263"/>
      <c r="F968" s="263"/>
      <c r="G968" s="263"/>
      <c r="H968" s="263"/>
      <c r="I968" s="263"/>
      <c r="J968" s="263"/>
      <c r="K968" s="263"/>
    </row>
    <row r="969" spans="1:11" ht="15.75">
      <c r="A969" s="10"/>
      <c r="B969" s="82" t="s">
        <v>206</v>
      </c>
      <c r="C969" s="91">
        <v>7700</v>
      </c>
      <c r="D969" s="162">
        <f t="shared" si="52"/>
        <v>0</v>
      </c>
      <c r="E969" s="263"/>
      <c r="F969" s="263"/>
      <c r="G969" s="263"/>
      <c r="H969" s="263"/>
      <c r="I969" s="263"/>
      <c r="J969" s="263"/>
      <c r="K969" s="263"/>
    </row>
    <row r="970" spans="1:11" ht="15.75">
      <c r="A970" s="10"/>
      <c r="B970" s="1" t="s">
        <v>309</v>
      </c>
      <c r="C970" s="91">
        <v>7800</v>
      </c>
      <c r="D970" s="162">
        <f t="shared" si="52"/>
        <v>0</v>
      </c>
      <c r="E970" s="263"/>
      <c r="F970" s="263"/>
      <c r="G970" s="263"/>
      <c r="H970" s="263"/>
      <c r="I970" s="263"/>
      <c r="J970" s="263"/>
      <c r="K970" s="263"/>
    </row>
    <row r="971" spans="1:11" ht="15.75">
      <c r="A971" s="10"/>
      <c r="B971" s="82" t="s">
        <v>207</v>
      </c>
      <c r="C971" s="91">
        <v>7900</v>
      </c>
      <c r="D971" s="162">
        <f t="shared" si="52"/>
        <v>0</v>
      </c>
      <c r="E971" s="263"/>
      <c r="F971" s="263"/>
      <c r="G971" s="263"/>
      <c r="H971" s="263"/>
      <c r="I971" s="263"/>
      <c r="J971" s="263"/>
      <c r="K971" s="263"/>
    </row>
    <row r="972" spans="1:11" ht="15.75">
      <c r="A972" s="10"/>
      <c r="B972" s="82" t="s">
        <v>208</v>
      </c>
      <c r="C972" s="91">
        <v>8100</v>
      </c>
      <c r="D972" s="162">
        <f t="shared" si="52"/>
        <v>0</v>
      </c>
      <c r="E972" s="263"/>
      <c r="F972" s="263"/>
      <c r="G972" s="263"/>
      <c r="H972" s="263"/>
      <c r="I972" s="263"/>
      <c r="J972" s="263"/>
      <c r="K972" s="263"/>
    </row>
    <row r="973" spans="1:11" ht="15.75">
      <c r="A973" s="10"/>
      <c r="B973" s="82" t="s">
        <v>173</v>
      </c>
      <c r="C973" s="91">
        <v>8200</v>
      </c>
      <c r="D973" s="162">
        <f t="shared" si="52"/>
        <v>0</v>
      </c>
      <c r="E973" s="263"/>
      <c r="F973" s="263"/>
      <c r="G973" s="263"/>
      <c r="H973" s="263"/>
      <c r="I973" s="263"/>
      <c r="J973" s="263"/>
      <c r="K973" s="263"/>
    </row>
    <row r="974" spans="1:11" ht="15.75">
      <c r="A974" s="10"/>
      <c r="B974" s="82" t="s">
        <v>209</v>
      </c>
      <c r="C974" s="91">
        <v>9100</v>
      </c>
      <c r="D974" s="162">
        <f t="shared" si="52"/>
        <v>0</v>
      </c>
      <c r="E974" s="263"/>
      <c r="F974" s="263"/>
      <c r="G974" s="263"/>
      <c r="H974" s="263"/>
      <c r="I974" s="263"/>
      <c r="J974" s="263"/>
      <c r="K974" s="263"/>
    </row>
    <row r="975" spans="1:11" ht="15.75">
      <c r="A975" s="10"/>
      <c r="B975" s="82" t="s">
        <v>42</v>
      </c>
      <c r="C975" s="91">
        <v>9200</v>
      </c>
      <c r="D975" s="162">
        <f t="shared" si="52"/>
        <v>0</v>
      </c>
      <c r="E975" s="301"/>
      <c r="F975" s="301"/>
      <c r="G975" s="301"/>
      <c r="H975" s="301"/>
      <c r="I975" s="301"/>
      <c r="J975" s="301"/>
      <c r="K975" s="263"/>
    </row>
    <row r="976" spans="1:11" ht="16.5" thickBot="1">
      <c r="A976" s="10"/>
      <c r="B976" s="82" t="s">
        <v>210</v>
      </c>
      <c r="C976" s="91">
        <v>9300</v>
      </c>
      <c r="D976" s="162">
        <f t="shared" si="52"/>
        <v>0</v>
      </c>
      <c r="E976" s="310"/>
      <c r="F976" s="310"/>
      <c r="G976" s="310"/>
      <c r="H976" s="310"/>
      <c r="I976" s="310"/>
      <c r="J976" s="264"/>
      <c r="K976" s="310"/>
    </row>
    <row r="977" spans="1:11" ht="16.5" thickBot="1">
      <c r="A977" s="10"/>
      <c r="B977" s="235" t="s">
        <v>28</v>
      </c>
      <c r="C977" s="84"/>
      <c r="D977" s="162">
        <f t="shared" si="52"/>
        <v>0</v>
      </c>
      <c r="E977" s="36">
        <f>SUM(E958:E976)</f>
        <v>0</v>
      </c>
      <c r="F977" s="36">
        <f aca="true" t="shared" si="53" ref="F977:K977">SUM(F958:F976)</f>
        <v>0</v>
      </c>
      <c r="G977" s="36">
        <f t="shared" si="53"/>
        <v>0</v>
      </c>
      <c r="H977" s="36">
        <f t="shared" si="53"/>
        <v>0</v>
      </c>
      <c r="I977" s="36">
        <f t="shared" si="53"/>
        <v>0</v>
      </c>
      <c r="J977" s="36">
        <f t="shared" si="53"/>
        <v>0</v>
      </c>
      <c r="K977" s="36">
        <f t="shared" si="53"/>
        <v>0</v>
      </c>
    </row>
    <row r="978" spans="1:7" ht="15.75">
      <c r="A978" s="10"/>
      <c r="B978" s="276" t="s">
        <v>69</v>
      </c>
      <c r="C978" s="85"/>
      <c r="D978" s="178"/>
      <c r="G978" s="74"/>
    </row>
    <row r="979" spans="1:7" ht="15.75">
      <c r="A979" s="10"/>
      <c r="B979" s="135" t="s">
        <v>30</v>
      </c>
      <c r="C979" s="83"/>
      <c r="D979" s="302"/>
      <c r="G979" s="74"/>
    </row>
    <row r="980" spans="1:7" ht="15.75">
      <c r="A980" s="10"/>
      <c r="B980" s="126" t="s">
        <v>193</v>
      </c>
      <c r="C980" s="104">
        <v>910</v>
      </c>
      <c r="D980" s="259"/>
      <c r="G980" s="74"/>
    </row>
    <row r="981" spans="1:7" ht="15.75">
      <c r="A981" s="10"/>
      <c r="B981" s="126" t="s">
        <v>175</v>
      </c>
      <c r="C981" s="104">
        <v>920</v>
      </c>
      <c r="D981" s="172"/>
      <c r="G981" s="74"/>
    </row>
    <row r="982" spans="1:7" ht="15.75">
      <c r="A982" s="10"/>
      <c r="B982" s="126" t="s">
        <v>176</v>
      </c>
      <c r="C982" s="104">
        <v>930</v>
      </c>
      <c r="D982" s="172"/>
      <c r="G982" s="74"/>
    </row>
    <row r="983" spans="1:7" ht="15.75">
      <c r="A983" s="10"/>
      <c r="B983" s="126" t="s">
        <v>222</v>
      </c>
      <c r="C983" s="104">
        <v>940</v>
      </c>
      <c r="D983" s="173"/>
      <c r="G983" s="74"/>
    </row>
    <row r="984" spans="1:7" ht="15.75">
      <c r="A984" s="10"/>
      <c r="B984" s="126" t="s">
        <v>178</v>
      </c>
      <c r="C984" s="104">
        <v>970</v>
      </c>
      <c r="D984" s="173"/>
      <c r="G984" s="74"/>
    </row>
    <row r="985" spans="1:7" ht="15.75">
      <c r="A985" s="10"/>
      <c r="B985" s="126" t="s">
        <v>179</v>
      </c>
      <c r="C985" s="104">
        <v>990</v>
      </c>
      <c r="D985" s="173"/>
      <c r="G985" s="74"/>
    </row>
    <row r="986" spans="1:7" ht="16.5" thickBot="1">
      <c r="A986" s="10"/>
      <c r="B986" s="126" t="s">
        <v>180</v>
      </c>
      <c r="C986" s="104">
        <v>9700</v>
      </c>
      <c r="D986" s="163">
        <f>SUM(D980:D985)</f>
        <v>0</v>
      </c>
      <c r="G986" s="74"/>
    </row>
    <row r="987" spans="1:7" ht="16.5" thickBot="1">
      <c r="A987" s="10"/>
      <c r="B987" s="235" t="s">
        <v>62</v>
      </c>
      <c r="C987" s="84"/>
      <c r="D987" s="190">
        <f>D986</f>
        <v>0</v>
      </c>
      <c r="G987" s="74"/>
    </row>
    <row r="988" spans="1:7" ht="15.75">
      <c r="A988" s="10"/>
      <c r="B988" s="265"/>
      <c r="C988" s="138"/>
      <c r="D988" s="164"/>
      <c r="G988" s="74"/>
    </row>
    <row r="989" spans="1:7" ht="15.75">
      <c r="A989" s="10"/>
      <c r="B989" s="27" t="str">
        <f>IF(H$2="","Nonspendable Fund Balance",CONCATENATE("Nonspendable Fund Balance, ",LOOKUP(H$2,T$2:T$8,V$2:V$8)))</f>
        <v>Nonspendable Fund Balance, June 30, 2016</v>
      </c>
      <c r="C989" s="34">
        <v>2710</v>
      </c>
      <c r="D989" s="259"/>
      <c r="G989" s="74"/>
    </row>
    <row r="990" spans="1:7" ht="15.75">
      <c r="A990" s="10"/>
      <c r="B990" s="1" t="str">
        <f>IF(H$2="","Restricted Fund Balance",CONCATENATE("Restricted Fund Balance, ",LOOKUP(H$2,T$2:T$8,V$2:V$8)))</f>
        <v>Restricted Fund Balance, June 30, 2016</v>
      </c>
      <c r="C990" s="2">
        <v>2720</v>
      </c>
      <c r="D990" s="259"/>
      <c r="E990" s="142"/>
      <c r="G990" s="74"/>
    </row>
    <row r="991" spans="1:7" ht="15.75">
      <c r="A991" s="10"/>
      <c r="B991" s="1" t="str">
        <f>IF(H$2="","Committed Fund Balance",CONCATENATE("Committed Fund Balance, ",LOOKUP(H$2,T$2:T$8,V$2:V$8)))</f>
        <v>Committed Fund Balance, June 30, 2016</v>
      </c>
      <c r="C991" s="2">
        <v>2730</v>
      </c>
      <c r="D991" s="173"/>
      <c r="G991" s="74"/>
    </row>
    <row r="992" spans="1:7" ht="15.75">
      <c r="A992" s="10"/>
      <c r="B992" s="1" t="str">
        <f>IF(H$2="","Assigned Fund Balance",CONCATENATE("Assigned Fund Balance, ",LOOKUP(H$2,T$2:T$8,V$2:V$8)))</f>
        <v>Assigned Fund Balance, June 30, 2016</v>
      </c>
      <c r="C992" s="2">
        <v>2740</v>
      </c>
      <c r="D992" s="173"/>
      <c r="G992" s="74"/>
    </row>
    <row r="993" spans="1:7" ht="16.5" thickBot="1">
      <c r="A993" s="10"/>
      <c r="B993" s="1" t="str">
        <f>IF(H$2="","Unassigned Fund Balance",CONCATENATE("Unassigned Fund Balance, ",LOOKUP(H$2,T$2:T$8,V$2:V$8)))</f>
        <v>Unassigned Fund Balance, June 30, 2016</v>
      </c>
      <c r="C993" s="2">
        <v>2750</v>
      </c>
      <c r="D993" s="266"/>
      <c r="G993" s="74"/>
    </row>
    <row r="994" spans="1:18" ht="16.5" thickBot="1">
      <c r="A994" s="10"/>
      <c r="B994" s="267" t="s">
        <v>268</v>
      </c>
      <c r="C994" s="23">
        <v>2700</v>
      </c>
      <c r="D994" s="187">
        <f>SUM(D989:D993)</f>
        <v>0</v>
      </c>
      <c r="E994" s="49"/>
      <c r="F994" s="49"/>
      <c r="G994" s="92"/>
      <c r="H994" s="49"/>
      <c r="I994" s="49"/>
      <c r="J994" s="49"/>
      <c r="K994" s="49"/>
      <c r="L994" s="49"/>
      <c r="M994" s="49"/>
      <c r="N994" s="49"/>
      <c r="O994" s="49"/>
      <c r="P994" s="49"/>
      <c r="Q994" s="49"/>
      <c r="R994" s="49"/>
    </row>
    <row r="995" spans="1:7" ht="15.75">
      <c r="A995" s="10"/>
      <c r="B995" s="276" t="s">
        <v>70</v>
      </c>
      <c r="C995" s="80"/>
      <c r="D995" s="245"/>
      <c r="G995" s="74"/>
    </row>
    <row r="996" spans="1:7" ht="16.5" thickBot="1">
      <c r="A996" s="10"/>
      <c r="B996" s="235" t="s">
        <v>372</v>
      </c>
      <c r="C996" s="91"/>
      <c r="D996" s="168">
        <f>D977+D987+D994</f>
        <v>0</v>
      </c>
      <c r="G996" s="74"/>
    </row>
    <row r="997" spans="1:7" ht="16.5" thickTop="1">
      <c r="A997" s="10"/>
      <c r="B997" s="49"/>
      <c r="C997" s="49"/>
      <c r="D997" s="92"/>
      <c r="G997" s="74"/>
    </row>
    <row r="998" spans="1:7" ht="15.75">
      <c r="A998" s="10"/>
      <c r="B998" s="207" t="s">
        <v>32</v>
      </c>
      <c r="C998" s="8"/>
      <c r="D998" s="204"/>
      <c r="G998" s="74"/>
    </row>
    <row r="999" spans="1:7" ht="15.75">
      <c r="A999" s="198"/>
      <c r="G999" s="74"/>
    </row>
    <row r="1000" spans="1:2" ht="15.75">
      <c r="A1000" s="10" t="s">
        <v>288</v>
      </c>
      <c r="B1000" s="11" t="str">
        <f>$B$1</f>
        <v>DISTRICT SCHOOL BOARD OF OKEECHOBEE COUNTY</v>
      </c>
    </row>
    <row r="1001" spans="1:11" ht="15.75">
      <c r="A1001" s="7" t="s">
        <v>55</v>
      </c>
      <c r="B1001" s="12" t="s">
        <v>8</v>
      </c>
      <c r="C1001" s="49"/>
      <c r="D1001" s="191"/>
      <c r="E1001" s="73"/>
      <c r="G1001" s="73"/>
      <c r="H1001" s="73"/>
      <c r="I1001" s="73"/>
      <c r="J1001" s="73"/>
      <c r="K1001" s="73"/>
    </row>
    <row r="1002" spans="1:2" ht="15.75">
      <c r="A1002" s="7" t="s">
        <v>55</v>
      </c>
      <c r="B1002" s="12" t="str">
        <f>$B$26</f>
        <v>For Fiscal Year Ending June 30, 2016</v>
      </c>
    </row>
    <row r="1003" spans="1:11" ht="15.75">
      <c r="A1003" s="7" t="s">
        <v>55</v>
      </c>
      <c r="B1003" s="58"/>
      <c r="K1003" s="100"/>
    </row>
    <row r="1004" spans="1:11" ht="15.75">
      <c r="A1004" s="7" t="s">
        <v>55</v>
      </c>
      <c r="B1004" s="120" t="s">
        <v>250</v>
      </c>
      <c r="C1004" s="28"/>
      <c r="D1004" s="153"/>
      <c r="E1004" s="28"/>
      <c r="F1004" s="28"/>
      <c r="G1004" s="28"/>
      <c r="H1004" s="121"/>
      <c r="I1004" s="28"/>
      <c r="J1004" s="28"/>
      <c r="K1004" s="209" t="s">
        <v>301</v>
      </c>
    </row>
    <row r="1005" spans="1:18" ht="15.75">
      <c r="A1005" s="7" t="s">
        <v>55</v>
      </c>
      <c r="B1005" s="270"/>
      <c r="C1005" s="93"/>
      <c r="D1005" s="316"/>
      <c r="E1005" s="65">
        <v>911</v>
      </c>
      <c r="F1005" s="93">
        <v>912</v>
      </c>
      <c r="G1005" s="93">
        <v>913</v>
      </c>
      <c r="H1005" s="93">
        <v>914</v>
      </c>
      <c r="I1005" s="93">
        <v>915</v>
      </c>
      <c r="J1005" s="93">
        <v>921</v>
      </c>
      <c r="K1005" s="93">
        <v>922</v>
      </c>
      <c r="L1005" s="49"/>
      <c r="M1005" s="49"/>
      <c r="N1005" s="49"/>
      <c r="O1005" s="49"/>
      <c r="P1005" s="49"/>
      <c r="Q1005" s="49"/>
      <c r="R1005" s="49"/>
    </row>
    <row r="1006" spans="1:23" s="49" customFormat="1" ht="15.75">
      <c r="A1006" s="7" t="s">
        <v>55</v>
      </c>
      <c r="B1006" s="296" t="s">
        <v>10</v>
      </c>
      <c r="C1006" s="3" t="s">
        <v>9</v>
      </c>
      <c r="D1006" s="3" t="s">
        <v>21</v>
      </c>
      <c r="E1006" s="3" t="s">
        <v>272</v>
      </c>
      <c r="F1006" s="3" t="s">
        <v>272</v>
      </c>
      <c r="G1006" s="3" t="s">
        <v>272</v>
      </c>
      <c r="H1006" s="3" t="s">
        <v>272</v>
      </c>
      <c r="I1006" s="3" t="s">
        <v>283</v>
      </c>
      <c r="J1006" s="3" t="s">
        <v>273</v>
      </c>
      <c r="K1006" s="3" t="s">
        <v>273</v>
      </c>
      <c r="S1006" s="318"/>
      <c r="T1006" s="319"/>
      <c r="U1006" s="318"/>
      <c r="V1006" s="318"/>
      <c r="W1006" s="318"/>
    </row>
    <row r="1007" spans="1:18" ht="15.75">
      <c r="A1007" s="7" t="s">
        <v>55</v>
      </c>
      <c r="B1007" s="112"/>
      <c r="C1007" s="2" t="s">
        <v>11</v>
      </c>
      <c r="D1007" s="2"/>
      <c r="E1007" s="2" t="s">
        <v>63</v>
      </c>
      <c r="F1007" s="2" t="s">
        <v>63</v>
      </c>
      <c r="G1007" s="2" t="s">
        <v>63</v>
      </c>
      <c r="H1007" s="2" t="s">
        <v>63</v>
      </c>
      <c r="I1007" s="2" t="s">
        <v>63</v>
      </c>
      <c r="J1007" s="2" t="s">
        <v>274</v>
      </c>
      <c r="K1007" s="2" t="s">
        <v>274</v>
      </c>
      <c r="L1007" s="49"/>
      <c r="M1007" s="49"/>
      <c r="N1007" s="49"/>
      <c r="O1007" s="49"/>
      <c r="P1007" s="49"/>
      <c r="Q1007" s="49"/>
      <c r="R1007" s="49"/>
    </row>
    <row r="1008" spans="1:18" ht="15.75">
      <c r="A1008" s="7" t="s">
        <v>55</v>
      </c>
      <c r="B1008" s="131" t="s">
        <v>109</v>
      </c>
      <c r="C1008" s="93"/>
      <c r="D1008" s="98"/>
      <c r="E1008" s="98"/>
      <c r="F1008" s="98"/>
      <c r="G1008" s="98"/>
      <c r="H1008" s="98"/>
      <c r="I1008" s="98"/>
      <c r="J1008" s="98"/>
      <c r="K1008" s="98"/>
      <c r="L1008" s="49"/>
      <c r="M1008" s="49"/>
      <c r="N1008" s="49"/>
      <c r="O1008" s="49"/>
      <c r="P1008" s="49"/>
      <c r="Q1008" s="49"/>
      <c r="R1008" s="49"/>
    </row>
    <row r="1009" spans="1:11" ht="15.75">
      <c r="A1009" s="7" t="s">
        <v>56</v>
      </c>
      <c r="B1009" s="126" t="s">
        <v>232</v>
      </c>
      <c r="C1009" s="2">
        <v>3481</v>
      </c>
      <c r="D1009" s="162">
        <f>SUM(E1009:K1009)</f>
        <v>0</v>
      </c>
      <c r="E1009" s="172"/>
      <c r="F1009" s="172"/>
      <c r="G1009" s="172"/>
      <c r="H1009" s="172"/>
      <c r="I1009" s="172"/>
      <c r="J1009" s="172"/>
      <c r="K1009" s="172"/>
    </row>
    <row r="1010" spans="1:11" ht="15.75">
      <c r="A1010" s="10" t="s">
        <v>56</v>
      </c>
      <c r="B1010" s="126" t="s">
        <v>233</v>
      </c>
      <c r="C1010" s="2">
        <v>3482</v>
      </c>
      <c r="D1010" s="162">
        <f>SUM(E1010:K1010)</f>
        <v>0</v>
      </c>
      <c r="E1010" s="172"/>
      <c r="F1010" s="172"/>
      <c r="G1010" s="172"/>
      <c r="H1010" s="172"/>
      <c r="I1010" s="172"/>
      <c r="J1010" s="172"/>
      <c r="K1010" s="172"/>
    </row>
    <row r="1011" spans="1:11" ht="15.75">
      <c r="A1011" s="10" t="s">
        <v>56</v>
      </c>
      <c r="B1011" s="126" t="s">
        <v>234</v>
      </c>
      <c r="C1011" s="2">
        <v>3484</v>
      </c>
      <c r="D1011" s="162">
        <f>SUM(E1011:K1011)</f>
        <v>0</v>
      </c>
      <c r="E1011" s="172"/>
      <c r="F1011" s="172"/>
      <c r="G1011" s="172"/>
      <c r="H1011" s="172"/>
      <c r="I1011" s="172"/>
      <c r="J1011" s="172"/>
      <c r="K1011" s="172"/>
    </row>
    <row r="1012" spans="1:11" ht="15.75">
      <c r="A1012" s="10" t="s">
        <v>56</v>
      </c>
      <c r="B1012" s="126" t="s">
        <v>474</v>
      </c>
      <c r="C1012" s="2">
        <v>3489</v>
      </c>
      <c r="D1012" s="162">
        <f>SUM(E1012:K1012)</f>
        <v>0</v>
      </c>
      <c r="E1012" s="172"/>
      <c r="F1012" s="172"/>
      <c r="G1012" s="172"/>
      <c r="H1012" s="172"/>
      <c r="I1012" s="172"/>
      <c r="J1012" s="172"/>
      <c r="K1012" s="172"/>
    </row>
    <row r="1013" spans="1:11" ht="16.5" thickBot="1">
      <c r="A1013" s="7" t="s">
        <v>56</v>
      </c>
      <c r="B1013" s="128" t="s">
        <v>235</v>
      </c>
      <c r="C1013" s="102"/>
      <c r="D1013" s="163">
        <f>SUM(E1013:K1013)</f>
        <v>0</v>
      </c>
      <c r="E1013" s="303">
        <f aca="true" t="shared" si="54" ref="E1013:K1013">SUM(E1009:E1012)</f>
        <v>0</v>
      </c>
      <c r="F1013" s="303">
        <f t="shared" si="54"/>
        <v>0</v>
      </c>
      <c r="G1013" s="303">
        <f t="shared" si="54"/>
        <v>0</v>
      </c>
      <c r="H1013" s="303">
        <f t="shared" si="54"/>
        <v>0</v>
      </c>
      <c r="I1013" s="303">
        <f t="shared" si="54"/>
        <v>0</v>
      </c>
      <c r="J1013" s="303">
        <f t="shared" si="54"/>
        <v>0</v>
      </c>
      <c r="K1013" s="303">
        <f t="shared" si="54"/>
        <v>0</v>
      </c>
    </row>
    <row r="1014" spans="1:11" ht="15.75">
      <c r="A1014" s="7" t="s">
        <v>55</v>
      </c>
      <c r="B1014" s="131" t="s">
        <v>110</v>
      </c>
      <c r="C1014" s="65"/>
      <c r="D1014" s="105"/>
      <c r="E1014" s="105"/>
      <c r="F1014" s="105"/>
      <c r="G1014" s="105"/>
      <c r="H1014" s="105"/>
      <c r="I1014" s="105"/>
      <c r="J1014" s="105"/>
      <c r="K1014" s="105"/>
    </row>
    <row r="1015" spans="1:11" ht="15.75">
      <c r="A1015" s="7" t="s">
        <v>57</v>
      </c>
      <c r="B1015" s="125" t="s">
        <v>307</v>
      </c>
      <c r="C1015" s="34">
        <v>3430</v>
      </c>
      <c r="D1015" s="162">
        <f aca="true" t="shared" si="55" ref="D1015:D1020">SUM(E1015:K1015)</f>
        <v>0</v>
      </c>
      <c r="E1015" s="172"/>
      <c r="F1015" s="172"/>
      <c r="G1015" s="172"/>
      <c r="H1015" s="172"/>
      <c r="I1015" s="172"/>
      <c r="J1015" s="172"/>
      <c r="K1015" s="172"/>
    </row>
    <row r="1016" spans="1:11" ht="15.75">
      <c r="A1016" s="7" t="s">
        <v>57</v>
      </c>
      <c r="B1016" s="126" t="s">
        <v>362</v>
      </c>
      <c r="C1016" s="2">
        <v>3440</v>
      </c>
      <c r="D1016" s="162">
        <f t="shared" si="55"/>
        <v>0</v>
      </c>
      <c r="E1016" s="258"/>
      <c r="F1016" s="258"/>
      <c r="G1016" s="258"/>
      <c r="H1016" s="258"/>
      <c r="I1016" s="258"/>
      <c r="J1016" s="258"/>
      <c r="K1016" s="258"/>
    </row>
    <row r="1017" spans="1:11" ht="15.75">
      <c r="A1017" s="7" t="s">
        <v>57</v>
      </c>
      <c r="B1017" s="126" t="s">
        <v>187</v>
      </c>
      <c r="C1017" s="2">
        <v>3495</v>
      </c>
      <c r="D1017" s="162">
        <f t="shared" si="55"/>
        <v>0</v>
      </c>
      <c r="E1017" s="258"/>
      <c r="F1017" s="258"/>
      <c r="G1017" s="258"/>
      <c r="H1017" s="258"/>
      <c r="I1017" s="258"/>
      <c r="J1017" s="258"/>
      <c r="K1017" s="258"/>
    </row>
    <row r="1018" spans="1:23" s="49" customFormat="1" ht="15.75">
      <c r="A1018" s="7" t="s">
        <v>57</v>
      </c>
      <c r="B1018" s="126" t="s">
        <v>68</v>
      </c>
      <c r="C1018" s="2">
        <v>3740</v>
      </c>
      <c r="D1018" s="162">
        <f t="shared" si="55"/>
        <v>0</v>
      </c>
      <c r="E1018" s="258"/>
      <c r="F1018" s="258"/>
      <c r="G1018" s="258"/>
      <c r="H1018" s="258"/>
      <c r="I1018" s="258"/>
      <c r="J1018" s="258"/>
      <c r="K1018" s="258"/>
      <c r="L1018" s="9"/>
      <c r="M1018" s="9"/>
      <c r="N1018" s="9"/>
      <c r="O1018" s="9"/>
      <c r="P1018" s="9"/>
      <c r="Q1018" s="9"/>
      <c r="R1018" s="9"/>
      <c r="S1018" s="318"/>
      <c r="T1018" s="319"/>
      <c r="U1018" s="318"/>
      <c r="V1018" s="318"/>
      <c r="W1018" s="318"/>
    </row>
    <row r="1019" spans="1:23" s="49" customFormat="1" ht="15.75">
      <c r="A1019" s="7" t="s">
        <v>57</v>
      </c>
      <c r="B1019" s="126" t="s">
        <v>236</v>
      </c>
      <c r="C1019" s="2">
        <v>3780</v>
      </c>
      <c r="D1019" s="162">
        <f t="shared" si="55"/>
        <v>0</v>
      </c>
      <c r="E1019" s="172"/>
      <c r="F1019" s="172"/>
      <c r="G1019" s="172"/>
      <c r="H1019" s="172"/>
      <c r="I1019" s="172"/>
      <c r="J1019" s="172"/>
      <c r="K1019" s="172"/>
      <c r="L1019" s="9"/>
      <c r="M1019" s="9"/>
      <c r="N1019" s="9"/>
      <c r="O1019" s="9"/>
      <c r="P1019" s="9"/>
      <c r="Q1019" s="9"/>
      <c r="R1019" s="9"/>
      <c r="S1019" s="318"/>
      <c r="T1019" s="319"/>
      <c r="U1019" s="318"/>
      <c r="V1019" s="318"/>
      <c r="W1019" s="318"/>
    </row>
    <row r="1020" spans="1:23" s="49" customFormat="1" ht="16.5" thickBot="1">
      <c r="A1020" s="10" t="s">
        <v>57</v>
      </c>
      <c r="B1020" s="128" t="s">
        <v>348</v>
      </c>
      <c r="C1020" s="102"/>
      <c r="D1020" s="163">
        <f t="shared" si="55"/>
        <v>0</v>
      </c>
      <c r="E1020" s="303">
        <f>SUM(E1015:E1019)</f>
        <v>0</v>
      </c>
      <c r="F1020" s="303">
        <f aca="true" t="shared" si="56" ref="F1020:K1020">SUM(F1015:F1019)</f>
        <v>0</v>
      </c>
      <c r="G1020" s="303">
        <f t="shared" si="56"/>
        <v>0</v>
      </c>
      <c r="H1020" s="303">
        <f t="shared" si="56"/>
        <v>0</v>
      </c>
      <c r="I1020" s="303">
        <f t="shared" si="56"/>
        <v>0</v>
      </c>
      <c r="J1020" s="303">
        <f t="shared" si="56"/>
        <v>0</v>
      </c>
      <c r="K1020" s="303">
        <f t="shared" si="56"/>
        <v>0</v>
      </c>
      <c r="L1020" s="9"/>
      <c r="M1020" s="9"/>
      <c r="N1020" s="9"/>
      <c r="O1020" s="9"/>
      <c r="P1020" s="9"/>
      <c r="Q1020" s="9"/>
      <c r="R1020" s="9"/>
      <c r="S1020" s="318"/>
      <c r="T1020" s="319"/>
      <c r="U1020" s="318"/>
      <c r="V1020" s="318"/>
      <c r="W1020" s="318"/>
    </row>
    <row r="1021" spans="1:23" s="49" customFormat="1" ht="15.75">
      <c r="A1021" s="7" t="s">
        <v>55</v>
      </c>
      <c r="B1021" s="131" t="s">
        <v>17</v>
      </c>
      <c r="C1021" s="93"/>
      <c r="D1021" s="105"/>
      <c r="E1021" s="105"/>
      <c r="F1021" s="105"/>
      <c r="G1021" s="105"/>
      <c r="H1021" s="105"/>
      <c r="I1021" s="105"/>
      <c r="J1021" s="105"/>
      <c r="K1021" s="105"/>
      <c r="L1021" s="9"/>
      <c r="M1021" s="9"/>
      <c r="N1021" s="9"/>
      <c r="O1021" s="9"/>
      <c r="P1021" s="9"/>
      <c r="Q1021" s="9"/>
      <c r="R1021" s="9"/>
      <c r="S1021" s="318"/>
      <c r="T1021" s="319"/>
      <c r="U1021" s="318"/>
      <c r="V1021" s="318"/>
      <c r="W1021" s="318"/>
    </row>
    <row r="1022" spans="1:11" ht="15.75">
      <c r="A1022" s="7" t="s">
        <v>55</v>
      </c>
      <c r="B1022" s="126" t="s">
        <v>188</v>
      </c>
      <c r="C1022" s="2">
        <v>3610</v>
      </c>
      <c r="D1022" s="162">
        <f aca="true" t="shared" si="57" ref="D1022:D1030">SUM(E1022:K1022)</f>
        <v>0</v>
      </c>
      <c r="E1022" s="172"/>
      <c r="F1022" s="172"/>
      <c r="G1022" s="172"/>
      <c r="H1022" s="172"/>
      <c r="I1022" s="172"/>
      <c r="J1022" s="172"/>
      <c r="K1022" s="172"/>
    </row>
    <row r="1023" spans="1:11" ht="15.75">
      <c r="A1023" s="7" t="s">
        <v>55</v>
      </c>
      <c r="B1023" s="126" t="s">
        <v>156</v>
      </c>
      <c r="C1023" s="2">
        <v>3620</v>
      </c>
      <c r="D1023" s="162">
        <f t="shared" si="57"/>
        <v>0</v>
      </c>
      <c r="E1023" s="172"/>
      <c r="F1023" s="172"/>
      <c r="G1023" s="172"/>
      <c r="H1023" s="172"/>
      <c r="I1023" s="172"/>
      <c r="J1023" s="172"/>
      <c r="K1023" s="172"/>
    </row>
    <row r="1024" spans="1:11" ht="15.75">
      <c r="A1024" s="7" t="s">
        <v>55</v>
      </c>
      <c r="B1024" s="126" t="s">
        <v>157</v>
      </c>
      <c r="C1024" s="2">
        <v>3630</v>
      </c>
      <c r="D1024" s="162">
        <f t="shared" si="57"/>
        <v>0</v>
      </c>
      <c r="E1024" s="172"/>
      <c r="F1024" s="172"/>
      <c r="G1024" s="172"/>
      <c r="H1024" s="172"/>
      <c r="I1024" s="172"/>
      <c r="J1024" s="172"/>
      <c r="K1024" s="172"/>
    </row>
    <row r="1025" spans="1:11" ht="15.75">
      <c r="A1025" s="7" t="s">
        <v>55</v>
      </c>
      <c r="B1025" s="126" t="s">
        <v>217</v>
      </c>
      <c r="C1025" s="2">
        <v>3640</v>
      </c>
      <c r="D1025" s="162">
        <f t="shared" si="57"/>
        <v>0</v>
      </c>
      <c r="E1025" s="172"/>
      <c r="F1025" s="172"/>
      <c r="G1025" s="172"/>
      <c r="H1025" s="172"/>
      <c r="I1025" s="172"/>
      <c r="J1025" s="172"/>
      <c r="K1025" s="172"/>
    </row>
    <row r="1026" spans="1:11" ht="15.75">
      <c r="A1026" s="7" t="s">
        <v>55</v>
      </c>
      <c r="B1026" s="126" t="s">
        <v>488</v>
      </c>
      <c r="C1026" s="2">
        <v>3650</v>
      </c>
      <c r="D1026" s="162">
        <f t="shared" si="57"/>
        <v>0</v>
      </c>
      <c r="E1026" s="172"/>
      <c r="F1026" s="172"/>
      <c r="G1026" s="172"/>
      <c r="H1026" s="172"/>
      <c r="I1026" s="172"/>
      <c r="J1026" s="172"/>
      <c r="K1026" s="172"/>
    </row>
    <row r="1027" spans="1:13" ht="15.75">
      <c r="A1027" s="10"/>
      <c r="B1027" s="127" t="s">
        <v>296</v>
      </c>
      <c r="C1027" s="23">
        <v>3660</v>
      </c>
      <c r="D1027" s="162">
        <f t="shared" si="57"/>
        <v>0</v>
      </c>
      <c r="E1027" s="172"/>
      <c r="F1027" s="172"/>
      <c r="G1027" s="172"/>
      <c r="H1027" s="172"/>
      <c r="I1027" s="172"/>
      <c r="J1027" s="172"/>
      <c r="K1027" s="172"/>
      <c r="L1027" s="49"/>
      <c r="M1027" s="49"/>
    </row>
    <row r="1028" spans="1:11" ht="15.75">
      <c r="A1028" s="7" t="s">
        <v>55</v>
      </c>
      <c r="B1028" s="126" t="s">
        <v>159</v>
      </c>
      <c r="C1028" s="2">
        <v>3670</v>
      </c>
      <c r="D1028" s="162">
        <f t="shared" si="57"/>
        <v>0</v>
      </c>
      <c r="E1028" s="258"/>
      <c r="F1028" s="258"/>
      <c r="G1028" s="258"/>
      <c r="H1028" s="258"/>
      <c r="I1028" s="258"/>
      <c r="J1028" s="258"/>
      <c r="K1028" s="258"/>
    </row>
    <row r="1029" spans="1:11" ht="16.5" thickBot="1">
      <c r="A1029" s="7" t="s">
        <v>55</v>
      </c>
      <c r="B1029" s="126" t="s">
        <v>200</v>
      </c>
      <c r="C1029" s="56">
        <v>3600</v>
      </c>
      <c r="D1029" s="156">
        <f t="shared" si="57"/>
        <v>0</v>
      </c>
      <c r="E1029" s="156">
        <f>SUM(E1022:E1028)</f>
        <v>0</v>
      </c>
      <c r="F1029" s="156">
        <f aca="true" t="shared" si="58" ref="F1029:K1029">SUM(F1022:F1028)</f>
        <v>0</v>
      </c>
      <c r="G1029" s="156">
        <f t="shared" si="58"/>
        <v>0</v>
      </c>
      <c r="H1029" s="156">
        <f t="shared" si="58"/>
        <v>0</v>
      </c>
      <c r="I1029" s="156">
        <f t="shared" si="58"/>
        <v>0</v>
      </c>
      <c r="J1029" s="156">
        <f t="shared" si="58"/>
        <v>0</v>
      </c>
      <c r="K1029" s="156">
        <f t="shared" si="58"/>
        <v>0</v>
      </c>
    </row>
    <row r="1030" spans="1:11" ht="16.5" thickBot="1">
      <c r="A1030" s="7" t="s">
        <v>55</v>
      </c>
      <c r="B1030" s="1" t="str">
        <f>IF(H2="","Net Position",CONCATENATE("Net Position, ",LOOKUP(H2,T2:T8,U2:U8)))</f>
        <v>Net Position, July 1, 2015</v>
      </c>
      <c r="C1030" s="2">
        <v>2880</v>
      </c>
      <c r="D1030" s="156">
        <f t="shared" si="57"/>
        <v>0</v>
      </c>
      <c r="E1030" s="261"/>
      <c r="F1030" s="327"/>
      <c r="G1030" s="327"/>
      <c r="H1030" s="327"/>
      <c r="I1030" s="327"/>
      <c r="J1030" s="327"/>
      <c r="K1030" s="327"/>
    </row>
    <row r="1031" spans="1:11" ht="15.75">
      <c r="A1031" s="7" t="s">
        <v>55</v>
      </c>
      <c r="B1031" s="234" t="s">
        <v>111</v>
      </c>
      <c r="C1031" s="3"/>
      <c r="D1031" s="105"/>
      <c r="E1031" s="157"/>
      <c r="F1031" s="157"/>
      <c r="G1031" s="157"/>
      <c r="H1031" s="157"/>
      <c r="I1031" s="157"/>
      <c r="J1031" s="157"/>
      <c r="K1031" s="157"/>
    </row>
    <row r="1032" spans="1:11" ht="16.5" thickBot="1">
      <c r="A1032" s="7" t="s">
        <v>55</v>
      </c>
      <c r="B1032" s="223" t="s">
        <v>373</v>
      </c>
      <c r="C1032" s="2"/>
      <c r="D1032" s="168">
        <f>SUM(E1032:K1032)</f>
        <v>0</v>
      </c>
      <c r="E1032" s="106">
        <f>E1013+E1020+E1029+E1030</f>
        <v>0</v>
      </c>
      <c r="F1032" s="106">
        <f aca="true" t="shared" si="59" ref="F1032:K1032">F1013+F1020+F1029+F1030</f>
        <v>0</v>
      </c>
      <c r="G1032" s="106">
        <f t="shared" si="59"/>
        <v>0</v>
      </c>
      <c r="H1032" s="106">
        <f t="shared" si="59"/>
        <v>0</v>
      </c>
      <c r="I1032" s="106">
        <f t="shared" si="59"/>
        <v>0</v>
      </c>
      <c r="J1032" s="106">
        <f t="shared" si="59"/>
        <v>0</v>
      </c>
      <c r="K1032" s="106">
        <f t="shared" si="59"/>
        <v>0</v>
      </c>
    </row>
    <row r="1033" spans="1:18" ht="16.5" thickTop="1">
      <c r="A1033" s="118" t="s">
        <v>55</v>
      </c>
      <c r="B1033" s="331" t="s">
        <v>59</v>
      </c>
      <c r="C1033" s="334" t="s">
        <v>58</v>
      </c>
      <c r="D1033" s="192"/>
      <c r="E1033" s="304"/>
      <c r="F1033" s="304"/>
      <c r="G1033" s="304"/>
      <c r="H1033" s="304"/>
      <c r="I1033" s="304"/>
      <c r="J1033" s="304"/>
      <c r="K1033" s="304"/>
      <c r="L1033" s="119"/>
      <c r="M1033" s="119"/>
      <c r="N1033" s="119"/>
      <c r="O1033" s="119"/>
      <c r="P1033" s="119"/>
      <c r="Q1033" s="119"/>
      <c r="R1033" s="119"/>
    </row>
    <row r="1034" spans="1:11" ht="15.75">
      <c r="A1034" s="7" t="s">
        <v>55</v>
      </c>
      <c r="B1034" s="332"/>
      <c r="C1034" s="335"/>
      <c r="D1034" s="105"/>
      <c r="E1034" s="305"/>
      <c r="F1034" s="305"/>
      <c r="G1034" s="305"/>
      <c r="H1034" s="305"/>
      <c r="I1034" s="305"/>
      <c r="J1034" s="305"/>
      <c r="K1034" s="305"/>
    </row>
    <row r="1035" spans="1:11" ht="15.75">
      <c r="A1035" s="7" t="s">
        <v>55</v>
      </c>
      <c r="B1035" s="333"/>
      <c r="C1035" s="336"/>
      <c r="D1035" s="162"/>
      <c r="E1035" s="306"/>
      <c r="F1035" s="306"/>
      <c r="G1035" s="306"/>
      <c r="H1035" s="306"/>
      <c r="I1035" s="306"/>
      <c r="J1035" s="306"/>
      <c r="K1035" s="306"/>
    </row>
    <row r="1036" spans="1:11" ht="15.75">
      <c r="A1036" s="7" t="s">
        <v>55</v>
      </c>
      <c r="B1036" s="131" t="s">
        <v>112</v>
      </c>
      <c r="C1036" s="93"/>
      <c r="D1036" s="188"/>
      <c r="E1036" s="188"/>
      <c r="F1036" s="188"/>
      <c r="G1036" s="188"/>
      <c r="H1036" s="188"/>
      <c r="I1036" s="188"/>
      <c r="J1036" s="188"/>
      <c r="K1036" s="188"/>
    </row>
    <row r="1037" spans="1:11" ht="15.75">
      <c r="A1037" s="7" t="s">
        <v>56</v>
      </c>
      <c r="B1037" s="126" t="s">
        <v>189</v>
      </c>
      <c r="C1037" s="2">
        <v>100</v>
      </c>
      <c r="D1037" s="162">
        <f aca="true" t="shared" si="60" ref="D1037:D1044">SUM(E1037:K1037)</f>
        <v>0</v>
      </c>
      <c r="E1037" s="172"/>
      <c r="F1037" s="172"/>
      <c r="G1037" s="172"/>
      <c r="H1037" s="172"/>
      <c r="I1037" s="172"/>
      <c r="J1037" s="172"/>
      <c r="K1037" s="172"/>
    </row>
    <row r="1038" spans="1:11" ht="15.75">
      <c r="A1038" s="10" t="s">
        <v>56</v>
      </c>
      <c r="B1038" s="126" t="s">
        <v>23</v>
      </c>
      <c r="C1038" s="2">
        <v>200</v>
      </c>
      <c r="D1038" s="162">
        <f t="shared" si="60"/>
        <v>0</v>
      </c>
      <c r="E1038" s="172"/>
      <c r="F1038" s="172"/>
      <c r="G1038" s="172"/>
      <c r="H1038" s="172"/>
      <c r="I1038" s="172"/>
      <c r="J1038" s="172"/>
      <c r="K1038" s="172"/>
    </row>
    <row r="1039" spans="1:11" ht="15.75">
      <c r="A1039" s="10" t="s">
        <v>56</v>
      </c>
      <c r="B1039" s="126" t="s">
        <v>190</v>
      </c>
      <c r="C1039" s="2">
        <v>300</v>
      </c>
      <c r="D1039" s="162">
        <f t="shared" si="60"/>
        <v>0</v>
      </c>
      <c r="E1039" s="172"/>
      <c r="F1039" s="172"/>
      <c r="G1039" s="172"/>
      <c r="H1039" s="172"/>
      <c r="I1039" s="172"/>
      <c r="J1039" s="172"/>
      <c r="K1039" s="172"/>
    </row>
    <row r="1040" spans="1:11" ht="15.75">
      <c r="A1040" s="10" t="s">
        <v>56</v>
      </c>
      <c r="B1040" s="126" t="s">
        <v>25</v>
      </c>
      <c r="C1040" s="2">
        <v>400</v>
      </c>
      <c r="D1040" s="162">
        <f t="shared" si="60"/>
        <v>0</v>
      </c>
      <c r="E1040" s="172"/>
      <c r="F1040" s="172"/>
      <c r="G1040" s="172"/>
      <c r="H1040" s="172"/>
      <c r="I1040" s="172"/>
      <c r="J1040" s="172"/>
      <c r="K1040" s="172"/>
    </row>
    <row r="1041" spans="1:11" ht="15.75">
      <c r="A1041" s="10" t="s">
        <v>56</v>
      </c>
      <c r="B1041" s="126" t="s">
        <v>191</v>
      </c>
      <c r="C1041" s="2">
        <v>500</v>
      </c>
      <c r="D1041" s="162">
        <f t="shared" si="60"/>
        <v>0</v>
      </c>
      <c r="E1041" s="172"/>
      <c r="F1041" s="172"/>
      <c r="G1041" s="172"/>
      <c r="H1041" s="172"/>
      <c r="I1041" s="172"/>
      <c r="J1041" s="172"/>
      <c r="K1041" s="172"/>
    </row>
    <row r="1042" spans="1:11" ht="15.75">
      <c r="A1042" s="10" t="s">
        <v>56</v>
      </c>
      <c r="B1042" s="126" t="s">
        <v>47</v>
      </c>
      <c r="C1042" s="2">
        <v>600</v>
      </c>
      <c r="D1042" s="162">
        <f t="shared" si="60"/>
        <v>0</v>
      </c>
      <c r="E1042" s="172"/>
      <c r="F1042" s="172"/>
      <c r="G1042" s="172"/>
      <c r="H1042" s="172"/>
      <c r="I1042" s="172"/>
      <c r="J1042" s="172"/>
      <c r="K1042" s="172"/>
    </row>
    <row r="1043" spans="1:11" ht="15.75">
      <c r="A1043" s="10" t="s">
        <v>56</v>
      </c>
      <c r="B1043" s="126" t="s">
        <v>349</v>
      </c>
      <c r="C1043" s="2">
        <v>700</v>
      </c>
      <c r="D1043" s="162">
        <f t="shared" si="60"/>
        <v>0</v>
      </c>
      <c r="E1043" s="172"/>
      <c r="F1043" s="172"/>
      <c r="G1043" s="172"/>
      <c r="H1043" s="172"/>
      <c r="I1043" s="172"/>
      <c r="J1043" s="172"/>
      <c r="K1043" s="172"/>
    </row>
    <row r="1044" spans="1:11" ht="16.5" thickBot="1">
      <c r="A1044" s="10" t="s">
        <v>56</v>
      </c>
      <c r="B1044" s="128" t="s">
        <v>238</v>
      </c>
      <c r="C1044" s="102"/>
      <c r="D1044" s="163">
        <f t="shared" si="60"/>
        <v>0</v>
      </c>
      <c r="E1044" s="303">
        <f aca="true" t="shared" si="61" ref="E1044:K1044">SUM(E1037:E1043)</f>
        <v>0</v>
      </c>
      <c r="F1044" s="303">
        <f t="shared" si="61"/>
        <v>0</v>
      </c>
      <c r="G1044" s="303">
        <f t="shared" si="61"/>
        <v>0</v>
      </c>
      <c r="H1044" s="303">
        <f t="shared" si="61"/>
        <v>0</v>
      </c>
      <c r="I1044" s="303">
        <f t="shared" si="61"/>
        <v>0</v>
      </c>
      <c r="J1044" s="303">
        <f t="shared" si="61"/>
        <v>0</v>
      </c>
      <c r="K1044" s="303">
        <f t="shared" si="61"/>
        <v>0</v>
      </c>
    </row>
    <row r="1045" spans="1:11" ht="15.75">
      <c r="A1045" s="7" t="s">
        <v>55</v>
      </c>
      <c r="B1045" s="131" t="s">
        <v>113</v>
      </c>
      <c r="C1045" s="93"/>
      <c r="D1045" s="105"/>
      <c r="E1045" s="105"/>
      <c r="F1045" s="105"/>
      <c r="G1045" s="105"/>
      <c r="H1045" s="105"/>
      <c r="I1045" s="105"/>
      <c r="J1045" s="105"/>
      <c r="K1045" s="105"/>
    </row>
    <row r="1046" spans="1:23" s="119" customFormat="1" ht="15.75">
      <c r="A1046" s="7" t="s">
        <v>57</v>
      </c>
      <c r="B1046" s="126" t="s">
        <v>231</v>
      </c>
      <c r="C1046" s="2">
        <v>720</v>
      </c>
      <c r="D1046" s="162">
        <f>SUM(E1046:K1046)</f>
        <v>0</v>
      </c>
      <c r="E1046" s="172"/>
      <c r="F1046" s="172"/>
      <c r="G1046" s="172"/>
      <c r="H1046" s="172"/>
      <c r="I1046" s="172"/>
      <c r="J1046" s="172"/>
      <c r="K1046" s="172"/>
      <c r="L1046" s="9"/>
      <c r="M1046" s="9"/>
      <c r="N1046" s="9"/>
      <c r="O1046" s="9"/>
      <c r="P1046" s="9"/>
      <c r="Q1046" s="9"/>
      <c r="R1046" s="9"/>
      <c r="S1046" s="318"/>
      <c r="T1046" s="319"/>
      <c r="U1046" s="318"/>
      <c r="V1046" s="318"/>
      <c r="W1046" s="318"/>
    </row>
    <row r="1047" spans="1:11" ht="15.75">
      <c r="A1047" s="10" t="s">
        <v>57</v>
      </c>
      <c r="B1047" s="126" t="s">
        <v>239</v>
      </c>
      <c r="C1047" s="2">
        <v>810</v>
      </c>
      <c r="D1047" s="162">
        <f>SUM(E1047:K1047)</f>
        <v>0</v>
      </c>
      <c r="E1047" s="172"/>
      <c r="F1047" s="172"/>
      <c r="G1047" s="172"/>
      <c r="H1047" s="172"/>
      <c r="I1047" s="172"/>
      <c r="J1047" s="172"/>
      <c r="K1047" s="172"/>
    </row>
    <row r="1048" spans="1:11" ht="16.5" thickBot="1">
      <c r="A1048" s="10" t="s">
        <v>57</v>
      </c>
      <c r="B1048" s="128" t="s">
        <v>240</v>
      </c>
      <c r="C1048" s="102"/>
      <c r="D1048" s="163">
        <f>SUM(E1048:K1048)</f>
        <v>0</v>
      </c>
      <c r="E1048" s="303">
        <f>SUM(E1046:E1047)</f>
        <v>0</v>
      </c>
      <c r="F1048" s="303">
        <f aca="true" t="shared" si="62" ref="F1048:K1048">SUM(F1046:F1047)</f>
        <v>0</v>
      </c>
      <c r="G1048" s="303">
        <f t="shared" si="62"/>
        <v>0</v>
      </c>
      <c r="H1048" s="303">
        <f t="shared" si="62"/>
        <v>0</v>
      </c>
      <c r="I1048" s="303">
        <f t="shared" si="62"/>
        <v>0</v>
      </c>
      <c r="J1048" s="303">
        <f t="shared" si="62"/>
        <v>0</v>
      </c>
      <c r="K1048" s="303">
        <f t="shared" si="62"/>
        <v>0</v>
      </c>
    </row>
    <row r="1049" spans="1:11" ht="15.75">
      <c r="A1049" s="7" t="s">
        <v>55</v>
      </c>
      <c r="B1049" s="131" t="s">
        <v>30</v>
      </c>
      <c r="C1049" s="93"/>
      <c r="D1049" s="105"/>
      <c r="E1049" s="105"/>
      <c r="F1049" s="105"/>
      <c r="G1049" s="105"/>
      <c r="H1049" s="105"/>
      <c r="I1049" s="105"/>
      <c r="J1049" s="105"/>
      <c r="K1049" s="105"/>
    </row>
    <row r="1050" spans="1:11" ht="15.75">
      <c r="A1050" s="7" t="s">
        <v>55</v>
      </c>
      <c r="B1050" s="126" t="s">
        <v>193</v>
      </c>
      <c r="C1050" s="2">
        <v>910</v>
      </c>
      <c r="D1050" s="162">
        <f>SUM(E1050:K1050)</f>
        <v>0</v>
      </c>
      <c r="E1050" s="172"/>
      <c r="F1050" s="172"/>
      <c r="G1050" s="172"/>
      <c r="H1050" s="172"/>
      <c r="I1050" s="172"/>
      <c r="J1050" s="172"/>
      <c r="K1050" s="172"/>
    </row>
    <row r="1051" spans="1:11" ht="15.75">
      <c r="A1051" s="7" t="s">
        <v>55</v>
      </c>
      <c r="B1051" s="126" t="s">
        <v>175</v>
      </c>
      <c r="C1051" s="2">
        <v>920</v>
      </c>
      <c r="D1051" s="162">
        <f aca="true" t="shared" si="63" ref="D1051:D1056">SUM(E1051:K1051)</f>
        <v>0</v>
      </c>
      <c r="E1051" s="172"/>
      <c r="F1051" s="172"/>
      <c r="G1051" s="172"/>
      <c r="H1051" s="172"/>
      <c r="I1051" s="172"/>
      <c r="J1051" s="172"/>
      <c r="K1051" s="172"/>
    </row>
    <row r="1052" spans="1:11" ht="15.75">
      <c r="A1052" s="7" t="s">
        <v>55</v>
      </c>
      <c r="B1052" s="126" t="s">
        <v>176</v>
      </c>
      <c r="C1052" s="2">
        <v>930</v>
      </c>
      <c r="D1052" s="162">
        <f t="shared" si="63"/>
        <v>0</v>
      </c>
      <c r="E1052" s="172"/>
      <c r="F1052" s="172"/>
      <c r="G1052" s="172"/>
      <c r="H1052" s="172"/>
      <c r="I1052" s="172"/>
      <c r="J1052" s="172"/>
      <c r="K1052" s="172"/>
    </row>
    <row r="1053" spans="1:11" ht="15.75">
      <c r="A1053" s="7" t="s">
        <v>55</v>
      </c>
      <c r="B1053" s="126" t="s">
        <v>222</v>
      </c>
      <c r="C1053" s="2">
        <v>940</v>
      </c>
      <c r="D1053" s="162">
        <f t="shared" si="63"/>
        <v>0</v>
      </c>
      <c r="E1053" s="172"/>
      <c r="F1053" s="172"/>
      <c r="G1053" s="172"/>
      <c r="H1053" s="172"/>
      <c r="I1053" s="172"/>
      <c r="J1053" s="172"/>
      <c r="K1053" s="172"/>
    </row>
    <row r="1054" spans="1:11" ht="15.75">
      <c r="A1054" s="7" t="s">
        <v>55</v>
      </c>
      <c r="B1054" s="126" t="s">
        <v>237</v>
      </c>
      <c r="C1054" s="2">
        <v>950</v>
      </c>
      <c r="D1054" s="162">
        <f t="shared" si="63"/>
        <v>0</v>
      </c>
      <c r="E1054" s="172"/>
      <c r="F1054" s="172"/>
      <c r="G1054" s="172"/>
      <c r="H1054" s="172"/>
      <c r="I1054" s="172"/>
      <c r="J1054" s="172"/>
      <c r="K1054" s="172"/>
    </row>
    <row r="1055" spans="1:11" ht="15.75">
      <c r="A1055" s="10"/>
      <c r="B1055" s="125" t="s">
        <v>292</v>
      </c>
      <c r="C1055" s="32">
        <v>960</v>
      </c>
      <c r="D1055" s="161">
        <f t="shared" si="63"/>
        <v>0</v>
      </c>
      <c r="E1055" s="172"/>
      <c r="F1055" s="172"/>
      <c r="G1055" s="172"/>
      <c r="H1055" s="172"/>
      <c r="I1055" s="172"/>
      <c r="J1055" s="172"/>
      <c r="K1055" s="172"/>
    </row>
    <row r="1056" spans="1:11" ht="15.75">
      <c r="A1056" s="7" t="s">
        <v>55</v>
      </c>
      <c r="B1056" s="126" t="s">
        <v>178</v>
      </c>
      <c r="C1056" s="2">
        <v>970</v>
      </c>
      <c r="D1056" s="162">
        <f t="shared" si="63"/>
        <v>0</v>
      </c>
      <c r="E1056" s="258"/>
      <c r="F1056" s="258"/>
      <c r="G1056" s="258"/>
      <c r="H1056" s="258"/>
      <c r="I1056" s="258"/>
      <c r="J1056" s="258"/>
      <c r="K1056" s="258"/>
    </row>
    <row r="1057" spans="1:11" ht="16.5" thickBot="1">
      <c r="A1057" s="7" t="s">
        <v>55</v>
      </c>
      <c r="B1057" s="126" t="s">
        <v>180</v>
      </c>
      <c r="C1057" s="56">
        <v>9700</v>
      </c>
      <c r="D1057" s="156">
        <f>SUM(E1057:K1057)</f>
        <v>0</v>
      </c>
      <c r="E1057" s="156">
        <f>SUM(E1050:E1056)</f>
        <v>0</v>
      </c>
      <c r="F1057" s="156">
        <f aca="true" t="shared" si="64" ref="F1057:K1057">SUM(F1050:F1056)</f>
        <v>0</v>
      </c>
      <c r="G1057" s="156">
        <f t="shared" si="64"/>
        <v>0</v>
      </c>
      <c r="H1057" s="156">
        <f t="shared" si="64"/>
        <v>0</v>
      </c>
      <c r="I1057" s="156">
        <f t="shared" si="64"/>
        <v>0</v>
      </c>
      <c r="J1057" s="156">
        <f t="shared" si="64"/>
        <v>0</v>
      </c>
      <c r="K1057" s="156">
        <f t="shared" si="64"/>
        <v>0</v>
      </c>
    </row>
    <row r="1058" spans="1:11" ht="16.5" thickBot="1">
      <c r="A1058" s="7" t="s">
        <v>55</v>
      </c>
      <c r="B1058" s="1" t="str">
        <f>IF(H2="","Net Position",CONCATENATE("Net Position, ",LOOKUP(H2,T2:T8,V2:V8)))</f>
        <v>Net Position, June 30, 2016</v>
      </c>
      <c r="C1058" s="2">
        <v>2780</v>
      </c>
      <c r="D1058" s="156">
        <f>SUM(E1058:K1058)</f>
        <v>0</v>
      </c>
      <c r="E1058" s="261"/>
      <c r="F1058" s="327"/>
      <c r="G1058" s="327"/>
      <c r="H1058" s="327"/>
      <c r="I1058" s="327"/>
      <c r="J1058" s="327"/>
      <c r="K1058" s="327"/>
    </row>
    <row r="1059" spans="1:11" ht="15.75">
      <c r="A1059" s="7" t="s">
        <v>55</v>
      </c>
      <c r="B1059" s="234" t="s">
        <v>114</v>
      </c>
      <c r="C1059" s="3"/>
      <c r="D1059" s="105"/>
      <c r="E1059" s="105"/>
      <c r="F1059" s="105"/>
      <c r="G1059" s="105"/>
      <c r="H1059" s="105"/>
      <c r="I1059" s="105"/>
      <c r="J1059" s="105"/>
      <c r="K1059" s="105"/>
    </row>
    <row r="1060" spans="1:11" ht="16.5" thickBot="1">
      <c r="A1060" s="7" t="s">
        <v>55</v>
      </c>
      <c r="B1060" s="223" t="s">
        <v>374</v>
      </c>
      <c r="C1060" s="2"/>
      <c r="D1060" s="168">
        <f>SUM(E1060:K1060)</f>
        <v>0</v>
      </c>
      <c r="E1060" s="106">
        <f aca="true" t="shared" si="65" ref="E1060:K1060">SUM(E1044+E1048+E1057+E1058)</f>
        <v>0</v>
      </c>
      <c r="F1060" s="106">
        <f t="shared" si="65"/>
        <v>0</v>
      </c>
      <c r="G1060" s="106">
        <f t="shared" si="65"/>
        <v>0</v>
      </c>
      <c r="H1060" s="106">
        <f t="shared" si="65"/>
        <v>0</v>
      </c>
      <c r="I1060" s="106">
        <f t="shared" si="65"/>
        <v>0</v>
      </c>
      <c r="J1060" s="106">
        <f t="shared" si="65"/>
        <v>0</v>
      </c>
      <c r="K1060" s="106">
        <f t="shared" si="65"/>
        <v>0</v>
      </c>
    </row>
    <row r="1061" spans="1:11" ht="16.5" thickTop="1">
      <c r="A1061" s="7" t="s">
        <v>55</v>
      </c>
      <c r="B1061" s="31"/>
      <c r="C1061" s="115"/>
      <c r="D1061" s="107"/>
      <c r="E1061" s="107"/>
      <c r="F1061" s="107"/>
      <c r="G1061" s="107"/>
      <c r="H1061" s="107"/>
      <c r="I1061" s="107"/>
      <c r="J1061" s="107"/>
      <c r="K1061" s="107"/>
    </row>
    <row r="1062" spans="1:6" ht="15.75">
      <c r="A1062" s="7" t="s">
        <v>55</v>
      </c>
      <c r="B1062" s="49" t="s">
        <v>32</v>
      </c>
      <c r="C1062" s="49"/>
      <c r="F1062" s="92"/>
    </row>
    <row r="1063" spans="1:6" ht="15.75">
      <c r="A1063" s="198"/>
      <c r="B1063" s="49"/>
      <c r="C1063" s="49"/>
      <c r="F1063" s="92"/>
    </row>
    <row r="1064" spans="1:3" ht="15.75">
      <c r="A1064" s="7" t="s">
        <v>289</v>
      </c>
      <c r="B1064" s="11" t="str">
        <f>$B$1</f>
        <v>DISTRICT SCHOOL BOARD OF OKEECHOBEE COUNTY</v>
      </c>
      <c r="C1064" s="49"/>
    </row>
    <row r="1065" spans="1:3" ht="15.75">
      <c r="A1065" s="7" t="s">
        <v>55</v>
      </c>
      <c r="B1065" s="307" t="s">
        <v>8</v>
      </c>
      <c r="C1065" s="49"/>
    </row>
    <row r="1066" spans="1:3" ht="15.75">
      <c r="A1066" s="7" t="s">
        <v>55</v>
      </c>
      <c r="B1066" s="12" t="str">
        <f>$B$26</f>
        <v>For Fiscal Year Ending June 30, 2016</v>
      </c>
      <c r="C1066" s="49"/>
    </row>
    <row r="1067" spans="1:11" ht="15.75">
      <c r="A1067" s="7" t="s">
        <v>55</v>
      </c>
      <c r="B1067" s="307"/>
      <c r="C1067" s="49"/>
      <c r="K1067" s="100"/>
    </row>
    <row r="1068" spans="1:11" ht="15.75">
      <c r="A1068" s="7" t="s">
        <v>55</v>
      </c>
      <c r="B1068" s="58" t="s">
        <v>251</v>
      </c>
      <c r="C1068" s="49"/>
      <c r="H1068" s="253"/>
      <c r="K1068" s="100" t="s">
        <v>302</v>
      </c>
    </row>
    <row r="1069" spans="1:18" ht="15.75">
      <c r="A1069" s="7" t="s">
        <v>55</v>
      </c>
      <c r="B1069" s="317"/>
      <c r="C1069" s="93"/>
      <c r="D1069" s="98"/>
      <c r="E1069" s="65">
        <v>711</v>
      </c>
      <c r="F1069" s="93">
        <v>712</v>
      </c>
      <c r="G1069" s="93">
        <v>713</v>
      </c>
      <c r="H1069" s="93">
        <v>714</v>
      </c>
      <c r="I1069" s="93">
        <v>715</v>
      </c>
      <c r="J1069" s="93">
        <v>731</v>
      </c>
      <c r="K1069" s="93">
        <v>791</v>
      </c>
      <c r="L1069" s="49"/>
      <c r="M1069" s="49"/>
      <c r="N1069" s="49"/>
      <c r="O1069" s="49"/>
      <c r="P1069" s="49"/>
      <c r="Q1069" s="49"/>
      <c r="R1069" s="49"/>
    </row>
    <row r="1070" spans="1:18" ht="15.75">
      <c r="A1070" s="7" t="s">
        <v>55</v>
      </c>
      <c r="B1070" s="39" t="s">
        <v>10</v>
      </c>
      <c r="C1070" s="3" t="s">
        <v>9</v>
      </c>
      <c r="D1070" s="3" t="s">
        <v>21</v>
      </c>
      <c r="E1070" s="3" t="s">
        <v>272</v>
      </c>
      <c r="F1070" s="3" t="s">
        <v>272</v>
      </c>
      <c r="G1070" s="3" t="s">
        <v>272</v>
      </c>
      <c r="H1070" s="3" t="s">
        <v>272</v>
      </c>
      <c r="I1070" s="3" t="s">
        <v>272</v>
      </c>
      <c r="J1070" s="3" t="s">
        <v>71</v>
      </c>
      <c r="K1070" s="3" t="s">
        <v>73</v>
      </c>
      <c r="L1070" s="49"/>
      <c r="M1070" s="49"/>
      <c r="N1070" s="49"/>
      <c r="O1070" s="49"/>
      <c r="P1070" s="49"/>
      <c r="Q1070" s="49"/>
      <c r="R1070" s="49"/>
    </row>
    <row r="1071" spans="1:18" ht="15.75">
      <c r="A1071" s="7" t="s">
        <v>55</v>
      </c>
      <c r="B1071" s="112"/>
      <c r="C1071" s="2" t="s">
        <v>11</v>
      </c>
      <c r="D1071" s="2"/>
      <c r="E1071" s="2"/>
      <c r="F1071" s="2"/>
      <c r="G1071" s="2"/>
      <c r="H1071" s="2"/>
      <c r="I1071" s="2"/>
      <c r="J1071" s="2" t="s">
        <v>72</v>
      </c>
      <c r="K1071" s="2" t="s">
        <v>74</v>
      </c>
      <c r="L1071" s="49"/>
      <c r="M1071" s="49"/>
      <c r="N1071" s="49"/>
      <c r="O1071" s="49"/>
      <c r="P1071" s="49"/>
      <c r="Q1071" s="49"/>
      <c r="R1071" s="49"/>
    </row>
    <row r="1072" spans="1:18" ht="15.75">
      <c r="A1072" s="7" t="s">
        <v>55</v>
      </c>
      <c r="B1072" s="131" t="s">
        <v>109</v>
      </c>
      <c r="C1072" s="93"/>
      <c r="D1072" s="98"/>
      <c r="E1072" s="111"/>
      <c r="F1072" s="111"/>
      <c r="G1072" s="111"/>
      <c r="H1072" s="111"/>
      <c r="I1072" s="111"/>
      <c r="J1072" s="111"/>
      <c r="K1072" s="111"/>
      <c r="L1072" s="49"/>
      <c r="M1072" s="49"/>
      <c r="N1072" s="49"/>
      <c r="O1072" s="49"/>
      <c r="P1072" s="49"/>
      <c r="Q1072" s="49"/>
      <c r="R1072" s="49"/>
    </row>
    <row r="1073" spans="1:11" ht="15.75">
      <c r="A1073" s="7" t="s">
        <v>56</v>
      </c>
      <c r="B1073" s="126" t="s">
        <v>232</v>
      </c>
      <c r="C1073" s="2">
        <v>3481</v>
      </c>
      <c r="D1073" s="162">
        <f>SUM(E1073:K1073)</f>
        <v>0</v>
      </c>
      <c r="E1073" s="263"/>
      <c r="F1073" s="263"/>
      <c r="G1073" s="263"/>
      <c r="H1073" s="263"/>
      <c r="I1073" s="263"/>
      <c r="J1073" s="263"/>
      <c r="K1073" s="263"/>
    </row>
    <row r="1074" spans="1:11" ht="15.75">
      <c r="A1074" s="7" t="s">
        <v>56</v>
      </c>
      <c r="B1074" s="126" t="s">
        <v>233</v>
      </c>
      <c r="C1074" s="2">
        <v>3482</v>
      </c>
      <c r="D1074" s="162">
        <f>SUM(E1074:K1074)</f>
        <v>0</v>
      </c>
      <c r="E1074" s="263"/>
      <c r="F1074" s="263"/>
      <c r="G1074" s="263"/>
      <c r="H1074" s="263"/>
      <c r="I1074" s="263"/>
      <c r="J1074" s="263"/>
      <c r="K1074" s="263"/>
    </row>
    <row r="1075" spans="1:11" ht="15.75">
      <c r="A1075" s="10" t="s">
        <v>56</v>
      </c>
      <c r="B1075" s="126" t="s">
        <v>234</v>
      </c>
      <c r="C1075" s="2">
        <v>3484</v>
      </c>
      <c r="D1075" s="162">
        <f>SUM(E1075:K1075)</f>
        <v>0</v>
      </c>
      <c r="E1075" s="263"/>
      <c r="F1075" s="263"/>
      <c r="G1075" s="263"/>
      <c r="H1075" s="263"/>
      <c r="I1075" s="263"/>
      <c r="J1075" s="263"/>
      <c r="K1075" s="263"/>
    </row>
    <row r="1076" spans="1:11" ht="15.75">
      <c r="A1076" s="10" t="s">
        <v>56</v>
      </c>
      <c r="B1076" s="126" t="s">
        <v>474</v>
      </c>
      <c r="C1076" s="2">
        <v>3489</v>
      </c>
      <c r="D1076" s="162">
        <f>SUM(E1076:K1076)</f>
        <v>0</v>
      </c>
      <c r="E1076" s="263"/>
      <c r="F1076" s="263"/>
      <c r="G1076" s="263"/>
      <c r="H1076" s="263"/>
      <c r="I1076" s="263"/>
      <c r="J1076" s="263"/>
      <c r="K1076" s="263"/>
    </row>
    <row r="1077" spans="1:11" ht="16.5" thickBot="1">
      <c r="A1077" s="10" t="s">
        <v>56</v>
      </c>
      <c r="B1077" s="128" t="s">
        <v>235</v>
      </c>
      <c r="C1077" s="102"/>
      <c r="D1077" s="163">
        <f>SUM(E1077:K1077)</f>
        <v>0</v>
      </c>
      <c r="E1077" s="285">
        <f aca="true" t="shared" si="66" ref="E1077:K1077">SUM(E1073:E1076)</f>
        <v>0</v>
      </c>
      <c r="F1077" s="285">
        <f t="shared" si="66"/>
        <v>0</v>
      </c>
      <c r="G1077" s="285">
        <f t="shared" si="66"/>
        <v>0</v>
      </c>
      <c r="H1077" s="285">
        <f t="shared" si="66"/>
        <v>0</v>
      </c>
      <c r="I1077" s="285">
        <f t="shared" si="66"/>
        <v>0</v>
      </c>
      <c r="J1077" s="285">
        <f t="shared" si="66"/>
        <v>0</v>
      </c>
      <c r="K1077" s="285">
        <f t="shared" si="66"/>
        <v>0</v>
      </c>
    </row>
    <row r="1078" spans="1:11" ht="15.75">
      <c r="A1078" s="7" t="s">
        <v>55</v>
      </c>
      <c r="B1078" s="129" t="s">
        <v>110</v>
      </c>
      <c r="C1078" s="65"/>
      <c r="D1078" s="105"/>
      <c r="E1078" s="4"/>
      <c r="F1078" s="4"/>
      <c r="G1078" s="4"/>
      <c r="H1078" s="4"/>
      <c r="I1078" s="4"/>
      <c r="J1078" s="4"/>
      <c r="K1078" s="4"/>
    </row>
    <row r="1079" spans="1:11" ht="15.75">
      <c r="A1079" s="7" t="s">
        <v>57</v>
      </c>
      <c r="B1079" s="125" t="s">
        <v>307</v>
      </c>
      <c r="C1079" s="34">
        <v>3430</v>
      </c>
      <c r="D1079" s="162">
        <f aca="true" t="shared" si="67" ref="D1079:D1084">SUM(E1079:K1079)</f>
        <v>0</v>
      </c>
      <c r="E1079" s="263"/>
      <c r="F1079" s="263"/>
      <c r="G1079" s="263"/>
      <c r="H1079" s="263"/>
      <c r="I1079" s="263"/>
      <c r="J1079" s="263"/>
      <c r="K1079" s="263"/>
    </row>
    <row r="1080" spans="1:11" ht="15.75">
      <c r="A1080" s="10" t="s">
        <v>57</v>
      </c>
      <c r="B1080" s="126" t="s">
        <v>362</v>
      </c>
      <c r="C1080" s="2">
        <v>3440</v>
      </c>
      <c r="D1080" s="162">
        <f t="shared" si="67"/>
        <v>0</v>
      </c>
      <c r="E1080" s="263"/>
      <c r="F1080" s="263"/>
      <c r="G1080" s="263"/>
      <c r="H1080" s="263"/>
      <c r="I1080" s="263"/>
      <c r="J1080" s="263"/>
      <c r="K1080" s="263"/>
    </row>
    <row r="1081" spans="1:11" ht="15.75">
      <c r="A1081" s="10" t="s">
        <v>57</v>
      </c>
      <c r="B1081" s="126" t="s">
        <v>187</v>
      </c>
      <c r="C1081" s="2">
        <v>3495</v>
      </c>
      <c r="D1081" s="162">
        <f t="shared" si="67"/>
        <v>0</v>
      </c>
      <c r="E1081" s="263"/>
      <c r="F1081" s="263"/>
      <c r="G1081" s="263"/>
      <c r="H1081" s="263"/>
      <c r="I1081" s="263"/>
      <c r="J1081" s="263"/>
      <c r="K1081" s="263"/>
    </row>
    <row r="1082" spans="1:23" s="49" customFormat="1" ht="15.75">
      <c r="A1082" s="7" t="s">
        <v>57</v>
      </c>
      <c r="B1082" s="126" t="s">
        <v>68</v>
      </c>
      <c r="C1082" s="2">
        <v>3740</v>
      </c>
      <c r="D1082" s="162">
        <f t="shared" si="67"/>
        <v>0</v>
      </c>
      <c r="E1082" s="262"/>
      <c r="F1082" s="288"/>
      <c r="G1082" s="288"/>
      <c r="H1082" s="288"/>
      <c r="I1082" s="288"/>
      <c r="J1082" s="288"/>
      <c r="K1082" s="288"/>
      <c r="L1082" s="9"/>
      <c r="M1082" s="9"/>
      <c r="N1082" s="9"/>
      <c r="O1082" s="9"/>
      <c r="P1082" s="9"/>
      <c r="Q1082" s="9"/>
      <c r="R1082" s="9"/>
      <c r="S1082" s="318"/>
      <c r="T1082" s="319"/>
      <c r="U1082" s="318"/>
      <c r="V1082" s="318"/>
      <c r="W1082" s="318"/>
    </row>
    <row r="1083" spans="1:23" s="49" customFormat="1" ht="15.75">
      <c r="A1083" s="7" t="s">
        <v>57</v>
      </c>
      <c r="B1083" s="126" t="s">
        <v>236</v>
      </c>
      <c r="C1083" s="53">
        <v>3780</v>
      </c>
      <c r="D1083" s="162">
        <f t="shared" si="67"/>
        <v>0</v>
      </c>
      <c r="E1083" s="288"/>
      <c r="F1083" s="288"/>
      <c r="G1083" s="288"/>
      <c r="H1083" s="288"/>
      <c r="I1083" s="288"/>
      <c r="J1083" s="288"/>
      <c r="K1083" s="288"/>
      <c r="L1083" s="9"/>
      <c r="M1083" s="9"/>
      <c r="N1083" s="9"/>
      <c r="O1083" s="9"/>
      <c r="P1083" s="9"/>
      <c r="Q1083" s="9"/>
      <c r="R1083" s="9"/>
      <c r="S1083" s="318"/>
      <c r="T1083" s="319"/>
      <c r="U1083" s="318"/>
      <c r="V1083" s="318"/>
      <c r="W1083" s="318"/>
    </row>
    <row r="1084" spans="1:23" s="49" customFormat="1" ht="16.5" thickBot="1">
      <c r="A1084" s="10" t="s">
        <v>57</v>
      </c>
      <c r="B1084" s="128" t="s">
        <v>348</v>
      </c>
      <c r="C1084" s="102"/>
      <c r="D1084" s="163">
        <f t="shared" si="67"/>
        <v>0</v>
      </c>
      <c r="E1084" s="285">
        <f>SUM(E1079:E1083)</f>
        <v>0</v>
      </c>
      <c r="F1084" s="285">
        <f aca="true" t="shared" si="68" ref="F1084:K1084">SUM(F1079:F1083)</f>
        <v>0</v>
      </c>
      <c r="G1084" s="285">
        <f t="shared" si="68"/>
        <v>0</v>
      </c>
      <c r="H1084" s="285">
        <f t="shared" si="68"/>
        <v>0</v>
      </c>
      <c r="I1084" s="285">
        <f t="shared" si="68"/>
        <v>0</v>
      </c>
      <c r="J1084" s="285">
        <f t="shared" si="68"/>
        <v>0</v>
      </c>
      <c r="K1084" s="285">
        <f t="shared" si="68"/>
        <v>0</v>
      </c>
      <c r="L1084" s="9"/>
      <c r="M1084" s="9"/>
      <c r="N1084" s="9"/>
      <c r="O1084" s="9"/>
      <c r="P1084" s="9"/>
      <c r="Q1084" s="9"/>
      <c r="R1084" s="9"/>
      <c r="S1084" s="318"/>
      <c r="T1084" s="319"/>
      <c r="U1084" s="318"/>
      <c r="V1084" s="318"/>
      <c r="W1084" s="318"/>
    </row>
    <row r="1085" spans="1:23" s="49" customFormat="1" ht="15.75">
      <c r="A1085" s="7" t="s">
        <v>55</v>
      </c>
      <c r="B1085" s="131" t="s">
        <v>17</v>
      </c>
      <c r="C1085" s="93"/>
      <c r="D1085" s="105"/>
      <c r="E1085" s="4"/>
      <c r="F1085" s="4"/>
      <c r="G1085" s="4"/>
      <c r="H1085" s="4"/>
      <c r="I1085" s="4"/>
      <c r="J1085" s="4"/>
      <c r="K1085" s="4"/>
      <c r="L1085" s="9"/>
      <c r="M1085" s="9"/>
      <c r="N1085" s="9"/>
      <c r="O1085" s="9"/>
      <c r="P1085" s="9"/>
      <c r="Q1085" s="9"/>
      <c r="R1085" s="9"/>
      <c r="S1085" s="318"/>
      <c r="T1085" s="319"/>
      <c r="U1085" s="318"/>
      <c r="V1085" s="318"/>
      <c r="W1085" s="318"/>
    </row>
    <row r="1086" spans="1:11" ht="15.75">
      <c r="A1086" s="7" t="s">
        <v>55</v>
      </c>
      <c r="B1086" s="126" t="s">
        <v>188</v>
      </c>
      <c r="C1086" s="2">
        <v>3610</v>
      </c>
      <c r="D1086" s="162">
        <f>SUM(E1086:K1086)</f>
        <v>0</v>
      </c>
      <c r="E1086" s="263"/>
      <c r="F1086" s="263"/>
      <c r="G1086" s="263"/>
      <c r="H1086" s="263"/>
      <c r="I1086" s="263"/>
      <c r="J1086" s="263"/>
      <c r="K1086" s="263"/>
    </row>
    <row r="1087" spans="1:11" ht="15.75">
      <c r="A1087" s="7" t="s">
        <v>55</v>
      </c>
      <c r="B1087" s="126" t="s">
        <v>156</v>
      </c>
      <c r="C1087" s="2">
        <v>3620</v>
      </c>
      <c r="D1087" s="162">
        <f aca="true" t="shared" si="69" ref="D1087:D1092">SUM(E1087:K1087)</f>
        <v>0</v>
      </c>
      <c r="E1087" s="263"/>
      <c r="F1087" s="263"/>
      <c r="G1087" s="263"/>
      <c r="H1087" s="263"/>
      <c r="I1087" s="263"/>
      <c r="J1087" s="263"/>
      <c r="K1087" s="263"/>
    </row>
    <row r="1088" spans="1:11" ht="15.75">
      <c r="A1088" s="7" t="s">
        <v>55</v>
      </c>
      <c r="B1088" s="126" t="s">
        <v>157</v>
      </c>
      <c r="C1088" s="2">
        <v>3630</v>
      </c>
      <c r="D1088" s="162">
        <f t="shared" si="69"/>
        <v>0</v>
      </c>
      <c r="E1088" s="263"/>
      <c r="F1088" s="263"/>
      <c r="G1088" s="263"/>
      <c r="H1088" s="263"/>
      <c r="I1088" s="263"/>
      <c r="J1088" s="263"/>
      <c r="K1088" s="263"/>
    </row>
    <row r="1089" spans="1:11" ht="15.75">
      <c r="A1089" s="7" t="s">
        <v>55</v>
      </c>
      <c r="B1089" s="126" t="s">
        <v>217</v>
      </c>
      <c r="C1089" s="2">
        <v>3640</v>
      </c>
      <c r="D1089" s="162">
        <f t="shared" si="69"/>
        <v>0</v>
      </c>
      <c r="E1089" s="263"/>
      <c r="F1089" s="263"/>
      <c r="G1089" s="263"/>
      <c r="H1089" s="263"/>
      <c r="I1089" s="263"/>
      <c r="J1089" s="263"/>
      <c r="K1089" s="263"/>
    </row>
    <row r="1090" spans="1:11" ht="15.75">
      <c r="A1090" s="7" t="s">
        <v>55</v>
      </c>
      <c r="B1090" s="126" t="s">
        <v>489</v>
      </c>
      <c r="C1090" s="2">
        <v>3650</v>
      </c>
      <c r="D1090" s="162">
        <f t="shared" si="69"/>
        <v>0</v>
      </c>
      <c r="E1090" s="263"/>
      <c r="F1090" s="263"/>
      <c r="G1090" s="263"/>
      <c r="H1090" s="263"/>
      <c r="I1090" s="263"/>
      <c r="J1090" s="263"/>
      <c r="K1090" s="263"/>
    </row>
    <row r="1091" spans="1:13" ht="15.75">
      <c r="A1091" s="10"/>
      <c r="B1091" s="127" t="s">
        <v>296</v>
      </c>
      <c r="C1091" s="23">
        <v>3660</v>
      </c>
      <c r="D1091" s="162">
        <f t="shared" si="69"/>
        <v>0</v>
      </c>
      <c r="E1091" s="263"/>
      <c r="F1091" s="263"/>
      <c r="G1091" s="263"/>
      <c r="H1091" s="263"/>
      <c r="I1091" s="263"/>
      <c r="J1091" s="263"/>
      <c r="K1091" s="263"/>
      <c r="L1091" s="49"/>
      <c r="M1091" s="49"/>
    </row>
    <row r="1092" spans="1:11" ht="15.75">
      <c r="A1092" s="7" t="s">
        <v>55</v>
      </c>
      <c r="B1092" s="126" t="s">
        <v>160</v>
      </c>
      <c r="C1092" s="2">
        <v>3690</v>
      </c>
      <c r="D1092" s="162">
        <f t="shared" si="69"/>
        <v>0</v>
      </c>
      <c r="E1092" s="288"/>
      <c r="F1092" s="263"/>
      <c r="G1092" s="288"/>
      <c r="H1092" s="288"/>
      <c r="I1092" s="288"/>
      <c r="J1092" s="288"/>
      <c r="K1092" s="288"/>
    </row>
    <row r="1093" spans="1:11" ht="16.5" thickBot="1">
      <c r="A1093" s="7" t="s">
        <v>55</v>
      </c>
      <c r="B1093" s="126" t="s">
        <v>200</v>
      </c>
      <c r="C1093" s="56">
        <v>3600</v>
      </c>
      <c r="D1093" s="156">
        <f>SUM(E1093:K1093)</f>
        <v>0</v>
      </c>
      <c r="E1093" s="36">
        <f>SUM(E1086:E1092)</f>
        <v>0</v>
      </c>
      <c r="F1093" s="36">
        <f aca="true" t="shared" si="70" ref="F1093:K1093">SUM(F1086:F1092)</f>
        <v>0</v>
      </c>
      <c r="G1093" s="36">
        <f t="shared" si="70"/>
        <v>0</v>
      </c>
      <c r="H1093" s="36">
        <f t="shared" si="70"/>
        <v>0</v>
      </c>
      <c r="I1093" s="36">
        <f t="shared" si="70"/>
        <v>0</v>
      </c>
      <c r="J1093" s="36">
        <f t="shared" si="70"/>
        <v>0</v>
      </c>
      <c r="K1093" s="36">
        <f t="shared" si="70"/>
        <v>0</v>
      </c>
    </row>
    <row r="1094" spans="1:11" ht="16.5" thickBot="1">
      <c r="A1094" s="7" t="s">
        <v>55</v>
      </c>
      <c r="B1094" s="1" t="str">
        <f>IF(H2="","Net Position",CONCATENATE("Net Position, ",LOOKUP(H2,T2:T8,U2:U8)))</f>
        <v>Net Position, July 1, 2015</v>
      </c>
      <c r="C1094" s="2">
        <v>2880</v>
      </c>
      <c r="D1094" s="156">
        <f>SUM(E1094:K1094)</f>
        <v>0</v>
      </c>
      <c r="E1094" s="328"/>
      <c r="F1094" s="329"/>
      <c r="G1094" s="329"/>
      <c r="H1094" s="329"/>
      <c r="I1094" s="329"/>
      <c r="J1094" s="329"/>
      <c r="K1094" s="329"/>
    </row>
    <row r="1095" spans="1:11" ht="15.75">
      <c r="A1095" s="7" t="s">
        <v>55</v>
      </c>
      <c r="B1095" s="234" t="s">
        <v>111</v>
      </c>
      <c r="C1095" s="3"/>
      <c r="D1095" s="105"/>
      <c r="E1095" s="4"/>
      <c r="F1095" s="4"/>
      <c r="G1095" s="4"/>
      <c r="H1095" s="4"/>
      <c r="I1095" s="4"/>
      <c r="J1095" s="4"/>
      <c r="K1095" s="4"/>
    </row>
    <row r="1096" spans="1:11" ht="16.5" thickBot="1">
      <c r="A1096" s="7" t="s">
        <v>55</v>
      </c>
      <c r="B1096" s="223" t="s">
        <v>373</v>
      </c>
      <c r="C1096" s="2"/>
      <c r="D1096" s="168">
        <f>SUM(E1096:K1096)</f>
        <v>0</v>
      </c>
      <c r="E1096" s="6">
        <f aca="true" t="shared" si="71" ref="E1096:J1096">E1077+E1084+E1093+E1094</f>
        <v>0</v>
      </c>
      <c r="F1096" s="6">
        <f t="shared" si="71"/>
        <v>0</v>
      </c>
      <c r="G1096" s="6">
        <f t="shared" si="71"/>
        <v>0</v>
      </c>
      <c r="H1096" s="6">
        <f t="shared" si="71"/>
        <v>0</v>
      </c>
      <c r="I1096" s="6">
        <f t="shared" si="71"/>
        <v>0</v>
      </c>
      <c r="J1096" s="6">
        <f t="shared" si="71"/>
        <v>0</v>
      </c>
      <c r="K1096" s="6">
        <f>SUM(K1077+K1084+K1093+K1094)</f>
        <v>0</v>
      </c>
    </row>
    <row r="1097" spans="1:11" ht="16.5" thickTop="1">
      <c r="A1097" s="7" t="s">
        <v>55</v>
      </c>
      <c r="B1097" s="331" t="s">
        <v>59</v>
      </c>
      <c r="C1097" s="334" t="s">
        <v>58</v>
      </c>
      <c r="D1097" s="170"/>
      <c r="E1097" s="20"/>
      <c r="F1097" s="20"/>
      <c r="G1097" s="20"/>
      <c r="H1097" s="20"/>
      <c r="I1097" s="20"/>
      <c r="J1097" s="20"/>
      <c r="K1097" s="20"/>
    </row>
    <row r="1098" spans="1:11" ht="15.75">
      <c r="A1098" s="7" t="s">
        <v>55</v>
      </c>
      <c r="B1098" s="332"/>
      <c r="C1098" s="335"/>
      <c r="D1098" s="105"/>
      <c r="E1098" s="4"/>
      <c r="F1098" s="4"/>
      <c r="G1098" s="4"/>
      <c r="H1098" s="4"/>
      <c r="I1098" s="4"/>
      <c r="J1098" s="4"/>
      <c r="K1098" s="4"/>
    </row>
    <row r="1099" spans="1:11" ht="15.75">
      <c r="A1099" s="7" t="s">
        <v>55</v>
      </c>
      <c r="B1099" s="333"/>
      <c r="C1099" s="336"/>
      <c r="D1099" s="105"/>
      <c r="E1099" s="4"/>
      <c r="F1099" s="4"/>
      <c r="G1099" s="4"/>
      <c r="H1099" s="4"/>
      <c r="I1099" s="4"/>
      <c r="J1099" s="4"/>
      <c r="K1099" s="4"/>
    </row>
    <row r="1100" spans="1:11" ht="15.75">
      <c r="A1100" s="7" t="s">
        <v>55</v>
      </c>
      <c r="B1100" s="131" t="s">
        <v>112</v>
      </c>
      <c r="C1100" s="93"/>
      <c r="D1100" s="188"/>
      <c r="E1100" s="286"/>
      <c r="F1100" s="286"/>
      <c r="G1100" s="286"/>
      <c r="H1100" s="286"/>
      <c r="I1100" s="286"/>
      <c r="J1100" s="286"/>
      <c r="K1100" s="286"/>
    </row>
    <row r="1101" spans="1:11" ht="15.75">
      <c r="A1101" s="7" t="s">
        <v>56</v>
      </c>
      <c r="B1101" s="126" t="s">
        <v>189</v>
      </c>
      <c r="C1101" s="2">
        <v>100</v>
      </c>
      <c r="D1101" s="162">
        <f aca="true" t="shared" si="72" ref="D1101:D1108">SUM(E1101:K1101)</f>
        <v>0</v>
      </c>
      <c r="E1101" s="263"/>
      <c r="F1101" s="263"/>
      <c r="G1101" s="263"/>
      <c r="H1101" s="263"/>
      <c r="I1101" s="263"/>
      <c r="J1101" s="263"/>
      <c r="K1101" s="263"/>
    </row>
    <row r="1102" spans="1:11" ht="15.75">
      <c r="A1102" s="10" t="s">
        <v>56</v>
      </c>
      <c r="B1102" s="126" t="s">
        <v>23</v>
      </c>
      <c r="C1102" s="2">
        <v>200</v>
      </c>
      <c r="D1102" s="162">
        <f t="shared" si="72"/>
        <v>0</v>
      </c>
      <c r="E1102" s="263"/>
      <c r="F1102" s="263"/>
      <c r="G1102" s="263"/>
      <c r="H1102" s="263"/>
      <c r="I1102" s="263"/>
      <c r="J1102" s="263"/>
      <c r="K1102" s="263"/>
    </row>
    <row r="1103" spans="1:11" ht="15.75">
      <c r="A1103" s="10" t="s">
        <v>56</v>
      </c>
      <c r="B1103" s="126" t="s">
        <v>190</v>
      </c>
      <c r="C1103" s="2">
        <v>300</v>
      </c>
      <c r="D1103" s="162">
        <f t="shared" si="72"/>
        <v>0</v>
      </c>
      <c r="E1103" s="263"/>
      <c r="F1103" s="263"/>
      <c r="G1103" s="263"/>
      <c r="H1103" s="263"/>
      <c r="I1103" s="263"/>
      <c r="J1103" s="263"/>
      <c r="K1103" s="263"/>
    </row>
    <row r="1104" spans="1:11" ht="15.75">
      <c r="A1104" s="10" t="s">
        <v>56</v>
      </c>
      <c r="B1104" s="126" t="s">
        <v>25</v>
      </c>
      <c r="C1104" s="2">
        <v>400</v>
      </c>
      <c r="D1104" s="162">
        <f t="shared" si="72"/>
        <v>0</v>
      </c>
      <c r="E1104" s="263"/>
      <c r="F1104" s="263"/>
      <c r="G1104" s="263"/>
      <c r="H1104" s="263"/>
      <c r="I1104" s="263"/>
      <c r="J1104" s="263"/>
      <c r="K1104" s="263"/>
    </row>
    <row r="1105" spans="1:11" ht="15.75">
      <c r="A1105" s="10" t="s">
        <v>56</v>
      </c>
      <c r="B1105" s="126" t="s">
        <v>191</v>
      </c>
      <c r="C1105" s="2">
        <v>500</v>
      </c>
      <c r="D1105" s="162">
        <f t="shared" si="72"/>
        <v>0</v>
      </c>
      <c r="E1105" s="263"/>
      <c r="F1105" s="263"/>
      <c r="G1105" s="263"/>
      <c r="H1105" s="263"/>
      <c r="I1105" s="263"/>
      <c r="J1105" s="263"/>
      <c r="K1105" s="263"/>
    </row>
    <row r="1106" spans="1:11" ht="15.75">
      <c r="A1106" s="10" t="s">
        <v>56</v>
      </c>
      <c r="B1106" s="126" t="s">
        <v>47</v>
      </c>
      <c r="C1106" s="2">
        <v>600</v>
      </c>
      <c r="D1106" s="162">
        <f t="shared" si="72"/>
        <v>0</v>
      </c>
      <c r="E1106" s="263"/>
      <c r="F1106" s="263"/>
      <c r="G1106" s="263"/>
      <c r="H1106" s="263"/>
      <c r="I1106" s="263"/>
      <c r="J1106" s="263"/>
      <c r="K1106" s="263"/>
    </row>
    <row r="1107" spans="1:11" ht="15.75">
      <c r="A1107" s="10" t="s">
        <v>56</v>
      </c>
      <c r="B1107" s="126" t="s">
        <v>350</v>
      </c>
      <c r="C1107" s="2">
        <v>700</v>
      </c>
      <c r="D1107" s="162">
        <f t="shared" si="72"/>
        <v>0</v>
      </c>
      <c r="E1107" s="263"/>
      <c r="F1107" s="263"/>
      <c r="G1107" s="263"/>
      <c r="H1107" s="263"/>
      <c r="I1107" s="263"/>
      <c r="J1107" s="263"/>
      <c r="K1107" s="263"/>
    </row>
    <row r="1108" spans="1:11" ht="16.5" thickBot="1">
      <c r="A1108" s="10" t="s">
        <v>56</v>
      </c>
      <c r="B1108" s="128" t="s">
        <v>238</v>
      </c>
      <c r="C1108" s="102"/>
      <c r="D1108" s="163">
        <f t="shared" si="72"/>
        <v>0</v>
      </c>
      <c r="E1108" s="285">
        <f aca="true" t="shared" si="73" ref="E1108:K1108">SUM(E1101:E1107)</f>
        <v>0</v>
      </c>
      <c r="F1108" s="285">
        <f t="shared" si="73"/>
        <v>0</v>
      </c>
      <c r="G1108" s="285">
        <f t="shared" si="73"/>
        <v>0</v>
      </c>
      <c r="H1108" s="285">
        <f t="shared" si="73"/>
        <v>0</v>
      </c>
      <c r="I1108" s="285">
        <f t="shared" si="73"/>
        <v>0</v>
      </c>
      <c r="J1108" s="285">
        <f t="shared" si="73"/>
        <v>0</v>
      </c>
      <c r="K1108" s="285">
        <f t="shared" si="73"/>
        <v>0</v>
      </c>
    </row>
    <row r="1109" spans="1:11" ht="15.75">
      <c r="A1109" s="7" t="s">
        <v>55</v>
      </c>
      <c r="B1109" s="131" t="s">
        <v>113</v>
      </c>
      <c r="C1109" s="93"/>
      <c r="D1109" s="105"/>
      <c r="E1109" s="4"/>
      <c r="F1109" s="4"/>
      <c r="G1109" s="4"/>
      <c r="H1109" s="4"/>
      <c r="I1109" s="4"/>
      <c r="J1109" s="4"/>
      <c r="K1109" s="4"/>
    </row>
    <row r="1110" spans="1:11" ht="15.75">
      <c r="A1110" s="7" t="s">
        <v>57</v>
      </c>
      <c r="B1110" s="126" t="s">
        <v>231</v>
      </c>
      <c r="C1110" s="2">
        <v>720</v>
      </c>
      <c r="D1110" s="162">
        <f>SUM(E1110:K1110)</f>
        <v>0</v>
      </c>
      <c r="E1110" s="263"/>
      <c r="F1110" s="263"/>
      <c r="G1110" s="263"/>
      <c r="H1110" s="263"/>
      <c r="I1110" s="263"/>
      <c r="J1110" s="263"/>
      <c r="K1110" s="263"/>
    </row>
    <row r="1111" spans="1:11" ht="15.75">
      <c r="A1111" s="10" t="s">
        <v>57</v>
      </c>
      <c r="B1111" s="126" t="s">
        <v>239</v>
      </c>
      <c r="C1111" s="2">
        <v>810</v>
      </c>
      <c r="D1111" s="162">
        <f>SUM(E1111:K1111)</f>
        <v>0</v>
      </c>
      <c r="E1111" s="263"/>
      <c r="F1111" s="263"/>
      <c r="G1111" s="263"/>
      <c r="H1111" s="263"/>
      <c r="I1111" s="263"/>
      <c r="J1111" s="263"/>
      <c r="K1111" s="263"/>
    </row>
    <row r="1112" spans="1:11" ht="16.5" thickBot="1">
      <c r="A1112" s="10" t="s">
        <v>57</v>
      </c>
      <c r="B1112" s="128" t="s">
        <v>240</v>
      </c>
      <c r="C1112" s="102"/>
      <c r="D1112" s="163">
        <f>SUM(E1112:K1112)</f>
        <v>0</v>
      </c>
      <c r="E1112" s="285">
        <f aca="true" t="shared" si="74" ref="E1112:K1112">SUM(E1110:E1111)</f>
        <v>0</v>
      </c>
      <c r="F1112" s="285">
        <f t="shared" si="74"/>
        <v>0</v>
      </c>
      <c r="G1112" s="285">
        <f t="shared" si="74"/>
        <v>0</v>
      </c>
      <c r="H1112" s="285">
        <f t="shared" si="74"/>
        <v>0</v>
      </c>
      <c r="I1112" s="285">
        <f t="shared" si="74"/>
        <v>0</v>
      </c>
      <c r="J1112" s="285">
        <f t="shared" si="74"/>
        <v>0</v>
      </c>
      <c r="K1112" s="285">
        <f t="shared" si="74"/>
        <v>0</v>
      </c>
    </row>
    <row r="1113" spans="1:11" ht="15.75">
      <c r="A1113" s="7" t="s">
        <v>55</v>
      </c>
      <c r="B1113" s="131" t="s">
        <v>30</v>
      </c>
      <c r="C1113" s="93"/>
      <c r="D1113" s="105"/>
      <c r="E1113" s="4"/>
      <c r="F1113" s="4"/>
      <c r="G1113" s="4"/>
      <c r="H1113" s="4"/>
      <c r="I1113" s="4"/>
      <c r="J1113" s="4"/>
      <c r="K1113" s="4"/>
    </row>
    <row r="1114" spans="1:11" ht="15.75">
      <c r="A1114" s="7" t="s">
        <v>55</v>
      </c>
      <c r="B1114" s="126" t="s">
        <v>193</v>
      </c>
      <c r="C1114" s="2">
        <v>910</v>
      </c>
      <c r="D1114" s="162">
        <f aca="true" t="shared" si="75" ref="D1114:D1122">SUM(E1114:K1114)</f>
        <v>0</v>
      </c>
      <c r="E1114" s="263"/>
      <c r="F1114" s="263"/>
      <c r="G1114" s="263"/>
      <c r="H1114" s="263"/>
      <c r="I1114" s="263"/>
      <c r="J1114" s="263"/>
      <c r="K1114" s="263"/>
    </row>
    <row r="1115" spans="1:11" ht="15.75">
      <c r="A1115" s="7" t="s">
        <v>55</v>
      </c>
      <c r="B1115" s="126" t="s">
        <v>175</v>
      </c>
      <c r="C1115" s="2">
        <v>920</v>
      </c>
      <c r="D1115" s="162">
        <f t="shared" si="75"/>
        <v>0</v>
      </c>
      <c r="E1115" s="263"/>
      <c r="F1115" s="263"/>
      <c r="G1115" s="263"/>
      <c r="H1115" s="263"/>
      <c r="I1115" s="263"/>
      <c r="J1115" s="263"/>
      <c r="K1115" s="263"/>
    </row>
    <row r="1116" spans="1:11" ht="15.75">
      <c r="A1116" s="7" t="s">
        <v>55</v>
      </c>
      <c r="B1116" s="126" t="s">
        <v>176</v>
      </c>
      <c r="C1116" s="2">
        <v>930</v>
      </c>
      <c r="D1116" s="162">
        <f t="shared" si="75"/>
        <v>0</v>
      </c>
      <c r="E1116" s="263"/>
      <c r="F1116" s="263"/>
      <c r="G1116" s="263"/>
      <c r="H1116" s="263"/>
      <c r="I1116" s="263"/>
      <c r="J1116" s="263"/>
      <c r="K1116" s="263"/>
    </row>
    <row r="1117" spans="1:11" ht="15.75">
      <c r="A1117" s="7" t="s">
        <v>55</v>
      </c>
      <c r="B1117" s="126" t="s">
        <v>222</v>
      </c>
      <c r="C1117" s="2">
        <v>940</v>
      </c>
      <c r="D1117" s="162">
        <f t="shared" si="75"/>
        <v>0</v>
      </c>
      <c r="E1117" s="263"/>
      <c r="F1117" s="263"/>
      <c r="G1117" s="263"/>
      <c r="H1117" s="263"/>
      <c r="I1117" s="263"/>
      <c r="J1117" s="263"/>
      <c r="K1117" s="263"/>
    </row>
    <row r="1118" spans="1:11" ht="15.75">
      <c r="A1118" s="7" t="s">
        <v>55</v>
      </c>
      <c r="B1118" s="126" t="s">
        <v>264</v>
      </c>
      <c r="C1118" s="2">
        <v>950</v>
      </c>
      <c r="D1118" s="162">
        <f t="shared" si="75"/>
        <v>0</v>
      </c>
      <c r="E1118" s="263"/>
      <c r="F1118" s="263"/>
      <c r="G1118" s="263"/>
      <c r="H1118" s="263"/>
      <c r="I1118" s="263"/>
      <c r="J1118" s="263"/>
      <c r="K1118" s="263"/>
    </row>
    <row r="1119" spans="1:11" ht="15.75">
      <c r="A1119" s="10"/>
      <c r="B1119" s="125" t="s">
        <v>292</v>
      </c>
      <c r="C1119" s="32">
        <v>960</v>
      </c>
      <c r="D1119" s="161">
        <f t="shared" si="75"/>
        <v>0</v>
      </c>
      <c r="E1119" s="263"/>
      <c r="F1119" s="263"/>
      <c r="G1119" s="263"/>
      <c r="H1119" s="263"/>
      <c r="I1119" s="263"/>
      <c r="J1119" s="263"/>
      <c r="K1119" s="263"/>
    </row>
    <row r="1120" spans="1:11" ht="15.75">
      <c r="A1120" s="7" t="s">
        <v>55</v>
      </c>
      <c r="B1120" s="126" t="s">
        <v>179</v>
      </c>
      <c r="C1120" s="2">
        <v>990</v>
      </c>
      <c r="D1120" s="162">
        <f t="shared" si="75"/>
        <v>0</v>
      </c>
      <c r="E1120" s="288"/>
      <c r="F1120" s="288"/>
      <c r="G1120" s="288"/>
      <c r="H1120" s="288"/>
      <c r="I1120" s="288"/>
      <c r="J1120" s="288"/>
      <c r="K1120" s="288"/>
    </row>
    <row r="1121" spans="1:11" ht="16.5" thickBot="1">
      <c r="A1121" s="7" t="s">
        <v>55</v>
      </c>
      <c r="B1121" s="126" t="s">
        <v>180</v>
      </c>
      <c r="C1121" s="56">
        <v>9700</v>
      </c>
      <c r="D1121" s="156">
        <f>SUM(E1121:K1121)</f>
        <v>0</v>
      </c>
      <c r="E1121" s="36">
        <f>SUM(E1114:E1120)</f>
        <v>0</v>
      </c>
      <c r="F1121" s="36">
        <f aca="true" t="shared" si="76" ref="F1121:K1121">SUM(F1114:F1120)</f>
        <v>0</v>
      </c>
      <c r="G1121" s="36">
        <f t="shared" si="76"/>
        <v>0</v>
      </c>
      <c r="H1121" s="36">
        <f t="shared" si="76"/>
        <v>0</v>
      </c>
      <c r="I1121" s="36">
        <f t="shared" si="76"/>
        <v>0</v>
      </c>
      <c r="J1121" s="36">
        <f t="shared" si="76"/>
        <v>0</v>
      </c>
      <c r="K1121" s="36">
        <f t="shared" si="76"/>
        <v>0</v>
      </c>
    </row>
    <row r="1122" spans="1:11" ht="16.5" thickBot="1">
      <c r="A1122" s="7" t="s">
        <v>55</v>
      </c>
      <c r="B1122" s="1" t="str">
        <f>IF(H2="","Net Position",CONCATENATE("Net Position, ",LOOKUP(H2,T2:T8,V2:V8)))</f>
        <v>Net Position, June 30, 2016</v>
      </c>
      <c r="C1122" s="2">
        <v>2780</v>
      </c>
      <c r="D1122" s="190">
        <f t="shared" si="75"/>
        <v>0</v>
      </c>
      <c r="E1122" s="329"/>
      <c r="F1122" s="329"/>
      <c r="G1122" s="329"/>
      <c r="H1122" s="329"/>
      <c r="I1122" s="329"/>
      <c r="J1122" s="329"/>
      <c r="K1122" s="329"/>
    </row>
    <row r="1123" spans="1:11" ht="15.75">
      <c r="A1123" s="7" t="s">
        <v>55</v>
      </c>
      <c r="B1123" s="234" t="s">
        <v>114</v>
      </c>
      <c r="C1123" s="3"/>
      <c r="D1123" s="105"/>
      <c r="E1123" s="4"/>
      <c r="F1123" s="4"/>
      <c r="G1123" s="4"/>
      <c r="H1123" s="4"/>
      <c r="I1123" s="4"/>
      <c r="J1123" s="4"/>
      <c r="K1123" s="4"/>
    </row>
    <row r="1124" spans="1:11" ht="16.5" thickBot="1">
      <c r="A1124" s="7" t="s">
        <v>55</v>
      </c>
      <c r="B1124" s="223" t="s">
        <v>374</v>
      </c>
      <c r="C1124" s="2"/>
      <c r="D1124" s="168">
        <f>SUM(E1124:K1124)</f>
        <v>0</v>
      </c>
      <c r="E1124" s="6">
        <f>E1108+E1112+E1121+E1122</f>
        <v>0</v>
      </c>
      <c r="F1124" s="6">
        <f aca="true" t="shared" si="77" ref="F1124:K1124">F1108+F1112+F1121+F1122</f>
        <v>0</v>
      </c>
      <c r="G1124" s="6">
        <f t="shared" si="77"/>
        <v>0</v>
      </c>
      <c r="H1124" s="6">
        <f t="shared" si="77"/>
        <v>0</v>
      </c>
      <c r="I1124" s="6">
        <f t="shared" si="77"/>
        <v>0</v>
      </c>
      <c r="J1124" s="6">
        <f t="shared" si="77"/>
        <v>0</v>
      </c>
      <c r="K1124" s="6">
        <f t="shared" si="77"/>
        <v>0</v>
      </c>
    </row>
    <row r="1125" spans="1:4" ht="16.5" thickTop="1">
      <c r="A1125" s="7" t="s">
        <v>55</v>
      </c>
      <c r="B1125" s="49"/>
      <c r="C1125" s="49"/>
      <c r="D1125" s="191"/>
    </row>
    <row r="1126" spans="1:6" ht="15.75">
      <c r="A1126" s="7" t="s">
        <v>55</v>
      </c>
      <c r="B1126" s="49" t="s">
        <v>32</v>
      </c>
      <c r="C1126" s="49"/>
      <c r="F1126" s="92"/>
    </row>
    <row r="1127" spans="1:3" ht="15.75">
      <c r="A1127" s="10"/>
      <c r="B1127" s="49"/>
      <c r="C1127" s="49"/>
    </row>
    <row r="1128" ht="15.75">
      <c r="A1128" s="9" t="s">
        <v>60</v>
      </c>
    </row>
  </sheetData>
  <sheetProtection/>
  <mergeCells count="6">
    <mergeCell ref="B1033:B1035"/>
    <mergeCell ref="C1033:C1035"/>
    <mergeCell ref="B1097:B1099"/>
    <mergeCell ref="C1097:C1099"/>
    <mergeCell ref="B163:C163"/>
    <mergeCell ref="B646:C646"/>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$T$1:$T$8</formula1>
    </dataValidation>
    <dataValidation type="list" allowBlank="1" showInputMessage="1" showErrorMessage="1" sqref="H1">
      <formula1>$S$1:$S$69</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2 D352 D448 D543 D635 D718 E806:K806 E913:N913 D993">
      <formula1>0</formula1>
    </dataValidation>
  </dataValidations>
  <printOptions horizontalCentered="1"/>
  <pageMargins left="0.5" right="0.5" top="0.5" bottom="0.5" header="0" footer="0"/>
  <pageSetup fitToHeight="1" fitToWidth="1" horizontalDpi="600" verticalDpi="600" orientation="landscape" paperSize="5"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STEVENS, JANIS</cp:lastModifiedBy>
  <cp:lastPrinted>2015-08-23T13:39:36Z</cp:lastPrinted>
  <dcterms:created xsi:type="dcterms:W3CDTF">2001-04-19T18:50:16Z</dcterms:created>
  <dcterms:modified xsi:type="dcterms:W3CDTF">2015-10-07T13:25:04Z</dcterms:modified>
  <cp:category/>
  <cp:version/>
  <cp:contentType/>
  <cp:contentStatus/>
</cp:coreProperties>
</file>