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2565" windowWidth="7725" windowHeight="642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'ESE348'!$B$1302:$K$1336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rn.ESE348." hidden="1">{"Pg  1-General Fund",#N/A,TRUE,"ESE348"}</definedName>
    <definedName name="wvu.Cap._.Proj._.Dist._.Pg._.28." localSheetId="0" hidden="1">{TRUE,TRUE,0.4,-15.8,385.2,202.8,FALSE,FALSE,TRUE,FALSE,0,2,#N/A,499,#N/A,2.182795698924731,10.23076923076923,1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2.182795698924731,10.23076923076923,1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2.182795698924731,10.23076923076923,1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2.182795698924731,10.23076923076923,1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2.1344086021505375,8.341463414634147,1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2.6923076923076925,11.565217391304348,1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2.182795698924731,10.56,1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2.182795698924731,10.692307692307692,1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2.182795698924731,12.80952380952381,1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2.6923076923076925,8.028571428571428,1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3.150537634408602,11.423076923076923,1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2.182795698924731,8.457142857142857,1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2.182795698924731,8.285714285714286,1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2.182795698924731,10.56,1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2.182795698924731,10.23076923076923,1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2.182795698924731,8.272727272727273,1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2.182795698924731,8.263157894736842,1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2.182795698924731,9.4,1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2.182795698924731,10.52,1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2.1344086021505375,8.06060606060606,1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CAC2DB4_3556_4E4E_BFB2_C0E2E9BFE0CA_.wvu.PrintArea" localSheetId="0" hidden="1">'ESE348'!$B$832:$N$878</definedName>
    <definedName name="Z_15688C02_9A48_4B7A_9293_520D8272D3E4_.wvu.PrintArea" localSheetId="0" hidden="1">'ESE348'!$B$1138:$I$1168</definedName>
    <definedName name="Z_1A4DE119_FE8C_4469_B558_BE4462B03199_.wvu.PrintArea" localSheetId="0" hidden="1">'ESE348'!$B$881:$K$949</definedName>
    <definedName name="Z_1A4DE119_FE8C_4469_B558_BE4462B03199_.wvu.PrintTitles" localSheetId="0" hidden="1">'ESE348'!$881:$883</definedName>
    <definedName name="Z_1E038DAD_2AE4_4EC9_8890_D83655BC2DE0_.wvu.PrintArea" localSheetId="0" hidden="1">'ESE348'!$B$1102:$J$1135</definedName>
    <definedName name="Z_2CFB10F3_8E6B_4920_BA29_EA289A43838A_.wvu.PrintArea" localSheetId="0" hidden="1">'ESE348'!$B$479:$K$542</definedName>
    <definedName name="Z_2CFB10F3_8E6B_4920_BA29_EA289A43838A_.wvu.PrintTitles" localSheetId="0" hidden="1">'ESE348'!$479:$481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0918906_64B5_4D64_953D_66E40CADADE0_.wvu.PrintArea" localSheetId="0" hidden="1">'ESE348'!$B$611:$K$683</definedName>
    <definedName name="Z_50918906_64B5_4D64_953D_66E40CADADE0_.wvu.PrintTitles" localSheetId="0" hidden="1">'ESE348'!$611:$613</definedName>
    <definedName name="Z_5B30C7CB_1C05_4321_82AB_05FFB9F5602F_.wvu.PrintArea" localSheetId="0" hidden="1">'ESE348'!$B$256:$D$305</definedName>
    <definedName name="Z_64AB6085_DF90_4A57_BC02_3DB23237F727_.wvu.PrintArea" localSheetId="0" hidden="1">'ESE348'!$B$203:$D$253</definedName>
    <definedName name="Z_69D84BE3_2B1F_4A0B_843E_E9AEB1ADC21A_.wvu.PrintArea" localSheetId="0" hidden="1">'ESE348'!$B$1248:$J$1299</definedName>
    <definedName name="Z_71D5A9A0_720C_47A9_849F_6082494AEC65_.wvu.PrintArea" localSheetId="0" hidden="1">'ESE348'!$B$952:$K$1011</definedName>
    <definedName name="Z_7CA804F2_95C9_4F0F_A850_D09A2F8C70FA_.wvu.PrintArea" localSheetId="0" hidden="1">'ESE348'!$B$686:$K$771</definedName>
    <definedName name="Z_7CA804F2_95C9_4F0F_A850_D09A2F8C70FA_.wvu.PrintTitles" localSheetId="0" hidden="1">'ESE348'!$686:$688</definedName>
    <definedName name="Z_969AA61C_634F_4E7A_A5A7_0D1148595FA0_.wvu.PrintArea" localSheetId="0" hidden="1">'ESE348'!$B$1217:$G$1245</definedName>
    <definedName name="Z_9AFBCEC6_0347_4515_B7EB_659342D58596_.wvu.PrintArea" localSheetId="0" hidden="1">'ESE348'!$B$374:$G$410</definedName>
    <definedName name="Z_ABC6ED98_3A21_4D02_9062_6C4041E21970_.wvu.PrintArea" localSheetId="0" hidden="1">'ESE348'!$B$1302:$K$1336</definedName>
    <definedName name="Z_AC5D5413_43A3_4E54_98B2_A5EB13948A07_.wvu.PrintArea" localSheetId="0" hidden="1">'ESE348'!$B$413:$K$476</definedName>
    <definedName name="Z_AC5D5413_43A3_4E54_98B2_A5EB13948A07_.wvu.PrintTitles" localSheetId="0" hidden="1">'ESE348'!$413:$415</definedName>
    <definedName name="Z_BA1C2F98_87CC_4778_B4AF_63F16487CD07_.wvu.PrintArea" localSheetId="0" hidden="1">'ESE348'!$B$118:$D$156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D1696F3A_407A_4788_8B1D_744FE03BAB6F_.wvu.PrintArea" localSheetId="0" hidden="1">'ESE348'!$B$308:$K$371</definedName>
    <definedName name="Z_D1696F3A_407A_4788_8B1D_744FE03BAB6F_.wvu.PrintTitles" localSheetId="0" hidden="1">'ESE348'!$308:$310</definedName>
    <definedName name="Z_D38E846A_5439_4320_B80D_0D9000C121DF_.wvu.PrintArea" localSheetId="0" hidden="1">'ESE348'!$B$1171:$H$1214</definedName>
    <definedName name="Z_D9123D80_507B_4329_BB08_A3C5C619BE59_.wvu.PrintArea" localSheetId="0" hidden="1">'ESE348'!$B$82:$K$115</definedName>
    <definedName name="Z_DA16049C_0DA0_4D1E_AA92_F5013B39D654_.wvu.PrintArea" localSheetId="0" hidden="1">'ESE348'!$B$1014:$K$1073</definedName>
    <definedName name="Z_E32536EA_41E4_434B_B355_99F6CAB2AFF6_.wvu.PrintArea" localSheetId="0" hidden="1">'ESE348'!$B$1:$D$79</definedName>
    <definedName name="Z_E8FED38F_E652_4DBC_ACDF_DB24939D8061_.wvu.PrintArea" localSheetId="0" hidden="1">'ESE348'!$B$774:$N$829</definedName>
    <definedName name="Z_EFB637DF_748C_42D1_BCC3_8306FF82CB96_.wvu.PrintArea" localSheetId="0" hidden="1">'ESE348'!$B$1076:$G$1099</definedName>
    <definedName name="Z_F4A710AA_A1B2_40B3_A254_B921D3CAA3BF_.wvu.PrintArea" localSheetId="0" hidden="1">'ESE348'!$B$159:$D$200</definedName>
    <definedName name="Z_FD414C98_B5BF_4CC3_8EE1_CE81AA523C95_.wvu.PrintArea" localSheetId="0" hidden="1">'ESE348'!$B$545:$K$608</definedName>
    <definedName name="Z_FD414C98_B5BF_4CC3_8EE1_CE81AA523C95_.wvu.PrintTitles" localSheetId="0" hidden="1">'ESE348'!$545:$547</definedName>
  </definedNames>
  <calcPr fullCalcOnLoad="1"/>
</workbook>
</file>

<file path=xl/sharedStrings.xml><?xml version="1.0" encoding="utf-8"?>
<sst xmlns="http://schemas.openxmlformats.org/spreadsheetml/2006/main" count="1689" uniqueCount="679">
  <si>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</si>
  <si>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</si>
  <si>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</si>
  <si>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</si>
  <si>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</si>
  <si>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</si>
  <si>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</si>
  <si>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</si>
  <si>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</si>
  <si>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</si>
  <si>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</si>
  <si>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</si>
  <si>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</si>
  <si>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</si>
  <si>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</si>
  <si>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</si>
  <si>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</si>
  <si>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</si>
  <si>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</si>
  <si>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</si>
  <si>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</si>
  <si>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</si>
  <si>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</si>
  <si>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</si>
  <si>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</si>
  <si>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</si>
  <si>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</si>
  <si>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</si>
  <si>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</si>
  <si>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</si>
  <si>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</si>
  <si>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</si>
  <si>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</si>
  <si>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</si>
  <si>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</si>
  <si>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</si>
  <si>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</si>
  <si>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</si>
  <si>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</si>
  <si>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</si>
  <si>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</si>
  <si>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</si>
  <si>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</si>
  <si>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</si>
  <si>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</si>
  <si>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</si>
  <si>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</si>
  <si>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</si>
  <si>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</si>
  <si>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</si>
  <si>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</si>
  <si>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</si>
  <si>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</si>
  <si>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</si>
  <si>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</si>
  <si>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</si>
  <si>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</si>
  <si>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</si>
  <si>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</si>
  <si>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</si>
  <si>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</si>
  <si>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</si>
  <si>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</si>
  <si>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</si>
  <si>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</si>
  <si>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</si>
  <si>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</si>
  <si>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</si>
  <si>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</si>
  <si>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</si>
  <si>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</si>
  <si>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</si>
  <si>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</si>
  <si>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ENERGY EXPENDITURES: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</si>
  <si>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</si>
  <si>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</si>
  <si>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</si>
  <si>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</si>
  <si>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</si>
  <si>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</si>
  <si>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</si>
  <si>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</si>
  <si>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</si>
  <si>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</si>
  <si>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</si>
  <si>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</si>
  <si>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</si>
  <si>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</si>
  <si>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</si>
  <si>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</si>
  <si>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</si>
  <si>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</si>
  <si>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</si>
  <si>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</si>
  <si>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</si>
  <si>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</si>
  <si>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</si>
  <si>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</si>
  <si>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</si>
  <si>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</si>
  <si>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</si>
  <si>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</si>
  <si>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</si>
  <si>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</si>
  <si>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</si>
  <si>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</si>
  <si>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</si>
  <si>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</si>
  <si>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</si>
  <si>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</si>
  <si>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</si>
  <si>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</si>
  <si>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</si>
  <si>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</si>
  <si>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</si>
  <si>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</si>
  <si>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</si>
  <si>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</si>
  <si>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</si>
  <si>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</si>
  <si>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</si>
  <si>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TRANSPORTATION: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</si>
  <si>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</si>
  <si>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</si>
  <si>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</si>
  <si>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</si>
  <si>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</si>
  <si>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</si>
  <si>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</si>
  <si>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</si>
  <si>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</si>
  <si>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</si>
  <si>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</si>
  <si>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</si>
  <si>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</si>
  <si>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</si>
  <si>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</si>
  <si>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</si>
  <si>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</si>
  <si>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</si>
  <si>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</si>
  <si>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</si>
  <si>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</si>
  <si>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</si>
  <si>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</si>
  <si>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</si>
  <si>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</si>
  <si>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</si>
  <si>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</si>
  <si>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EXPENDITURES (Function 7600/9300)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</si>
  <si>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</si>
  <si>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</si>
  <si>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</si>
  <si>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</si>
  <si>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</si>
  <si>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Natural Gas     </t>
  </si>
  <si>
    <t xml:space="preserve">Bottled Gas     </t>
  </si>
  <si>
    <t xml:space="preserve">Electricity   </t>
  </si>
  <si>
    <t xml:space="preserve">Heating Oil    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</si>
  <si>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</si>
  <si>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</si>
  <si>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</si>
  <si>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</si>
  <si>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</si>
  <si>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</si>
  <si>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</si>
  <si>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</si>
  <si>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</si>
  <si>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</si>
  <si>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</si>
  <si>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</si>
  <si>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</si>
  <si>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</si>
  <si>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</si>
  <si>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</si>
  <si>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</si>
  <si>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</si>
  <si>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</si>
  <si>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</si>
  <si>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</si>
  <si>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</si>
  <si>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</si>
  <si>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</si>
  <si>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</si>
  <si>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</si>
  <si>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</si>
  <si>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</si>
  <si>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</si>
  <si>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</si>
  <si>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</si>
  <si>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</si>
  <si>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</si>
  <si>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</si>
  <si>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</si>
  <si>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</si>
  <si>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</si>
  <si>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</si>
  <si>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</si>
  <si>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</si>
  <si>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</si>
  <si>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</si>
  <si>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</si>
  <si>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</si>
  <si>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</si>
  <si>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</si>
  <si>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</si>
  <si>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</si>
  <si>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</si>
  <si>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</si>
  <si>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</si>
  <si>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</si>
  <si>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</si>
  <si>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</si>
  <si>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</si>
  <si>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</si>
  <si>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</si>
  <si>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</si>
  <si>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</si>
  <si>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</si>
  <si>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</si>
  <si>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</si>
  <si>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</si>
  <si>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</si>
  <si>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</si>
  <si>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</si>
  <si>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</si>
  <si>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</si>
  <si>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</si>
  <si>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</si>
  <si>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</si>
  <si>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</si>
  <si>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</si>
  <si>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</si>
  <si>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</si>
  <si>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</si>
  <si>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</si>
  <si>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</si>
  <si>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</si>
  <si>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</si>
  <si>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</si>
  <si>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</si>
  <si>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</si>
  <si>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</si>
  <si>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</si>
  <si>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</si>
  <si>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</si>
  <si>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</si>
  <si>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</si>
  <si>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</si>
  <si>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</si>
  <si>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</si>
  <si>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</si>
  <si>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</si>
  <si>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</si>
  <si>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</si>
  <si>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</si>
  <si>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</si>
  <si>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</si>
  <si>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</si>
  <si>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</si>
  <si>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</si>
  <si>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</si>
  <si>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</si>
  <si>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</si>
  <si>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</si>
  <si>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</si>
  <si>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</si>
  <si>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</si>
  <si>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</si>
  <si>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Total Flexible Spending Instructional Expenditures</t>
  </si>
  <si>
    <t>SPECIFIC ACADEMIC CLASSROOM INSTRUCTION AND OTHER DATA COLLECTION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</si>
  <si>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</si>
  <si>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</si>
  <si>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</si>
  <si>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</si>
  <si>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</si>
  <si>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</si>
  <si>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</si>
  <si>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</si>
  <si>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</si>
  <si>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</si>
  <si>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</si>
  <si>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</si>
  <si>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</si>
  <si>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Instruction:</t>
  </si>
  <si>
    <t>SUBAWARDS FOR INDIRECT COST RATE:</t>
  </si>
  <si>
    <t>Expenditures:</t>
  </si>
  <si>
    <t>Amount</t>
  </si>
  <si>
    <t>Expenditure Program or Activity:</t>
  </si>
  <si>
    <t>p23</t>
  </si>
  <si>
    <t>p24</t>
  </si>
  <si>
    <t>p25</t>
  </si>
  <si>
    <t>Exhibit K-14</t>
  </si>
  <si>
    <t>Other Food Services</t>
  </si>
  <si>
    <t>Fund 432</t>
  </si>
  <si>
    <t>Fund 433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</si>
  <si>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</si>
  <si>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</si>
  <si>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</si>
  <si>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</si>
  <si>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Total Federal Direct:</t>
  </si>
  <si>
    <t>Race to the Top</t>
  </si>
  <si>
    <t>Fund 434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</si>
  <si>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</si>
  <si>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</si>
  <si>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</si>
  <si>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</si>
  <si>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</si>
  <si>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</si>
  <si>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</si>
  <si>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</si>
  <si>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</si>
  <si>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CHANGES IN FUND BALANCE - SPECIAL REVENUE FUNDS</t>
  </si>
  <si>
    <t>FEDERAL ECONOMIC STIMULUS PROGRAMS</t>
  </si>
  <si>
    <t>Federal Economic Stimulus Special Revenue Funds</t>
  </si>
  <si>
    <t>Other Federal Programs Special Revenue Fund</t>
  </si>
  <si>
    <t>210</t>
  </si>
  <si>
    <t>220</t>
  </si>
  <si>
    <t>230</t>
  </si>
  <si>
    <t>240</t>
  </si>
  <si>
    <t>250</t>
  </si>
  <si>
    <t>290</t>
  </si>
  <si>
    <t>299</t>
  </si>
  <si>
    <t>Special Revenue Other Federal Programs</t>
  </si>
  <si>
    <t>Special Revenue Federal Economic Stimulus Programs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</si>
  <si>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</si>
  <si>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</si>
  <si>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</si>
  <si>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</si>
  <si>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</si>
  <si>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</si>
  <si>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</si>
  <si>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</si>
  <si>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</si>
  <si>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</si>
  <si>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</si>
  <si>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</si>
  <si>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</si>
  <si>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</si>
  <si>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</si>
  <si>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</si>
  <si>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</si>
  <si>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</si>
  <si>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</si>
  <si>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</si>
  <si>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</si>
  <si>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</si>
  <si>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Public School Technology</t>
  </si>
  <si>
    <t>Teacher Training</t>
  </si>
  <si>
    <t>VOLUNTARY PREKINDERGARTEN (VPK) PROGRAM</t>
  </si>
  <si>
    <t>Exhibit K-15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</si>
  <si>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</si>
  <si>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</si>
  <si>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</si>
  <si>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</si>
  <si>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</si>
  <si>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</si>
  <si>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</si>
  <si>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</si>
  <si>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</si>
  <si>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</si>
  <si>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</si>
  <si>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</si>
  <si>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</si>
  <si>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</si>
  <si>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</si>
  <si>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</si>
  <si>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</si>
  <si>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</si>
  <si>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</si>
  <si>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</si>
  <si>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</si>
  <si>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</si>
  <si>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</si>
  <si>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</si>
  <si>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</si>
  <si>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</si>
  <si>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</si>
  <si>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</si>
  <si>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</si>
  <si>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</si>
  <si>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</si>
  <si>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</si>
  <si>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</si>
  <si>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</si>
  <si>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Safe
Schools</t>
  </si>
  <si>
    <t>Supplemental
Academic
Instruction</t>
  </si>
  <si>
    <t>Instructional
Materials</t>
  </si>
  <si>
    <t>CATEGORICAL FLEXIBLE SPENDING -
GENERAL FUND EXPENDITURES</t>
  </si>
  <si>
    <t>Total Charter School Distributions</t>
  </si>
  <si>
    <t>Food Service Special Revenue Fund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</si>
  <si>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</si>
  <si>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</si>
  <si>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</si>
  <si>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</si>
  <si>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</si>
  <si>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</si>
  <si>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</si>
  <si>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</si>
  <si>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</si>
  <si>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</si>
  <si>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</si>
  <si>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</si>
  <si>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</si>
  <si>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</si>
  <si>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</si>
  <si>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</si>
  <si>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</si>
  <si>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</si>
  <si>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</si>
  <si>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</si>
  <si>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</si>
  <si>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</si>
  <si>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</si>
  <si>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</si>
  <si>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</si>
  <si>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</si>
  <si>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</si>
  <si>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</si>
  <si>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</si>
  <si>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</si>
  <si>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</si>
  <si>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</si>
  <si>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</si>
  <si>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</si>
  <si>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</si>
  <si>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</si>
  <si>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</si>
  <si>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</si>
  <si>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</si>
  <si>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</si>
  <si>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</si>
  <si>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</si>
  <si>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</si>
  <si>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</si>
  <si>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</si>
  <si>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</si>
  <si>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</si>
  <si>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</si>
  <si>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</si>
  <si>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</si>
  <si>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</si>
  <si>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</si>
  <si>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</si>
  <si>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</si>
  <si>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</si>
  <si>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</si>
  <si>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</si>
  <si>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 xml:space="preserve">COMBINING STATEMENT OF REVENUES, EXPENDITURES AND </t>
  </si>
  <si>
    <t>COMBINING STATEMENT OF REVENUES, EXPENDITURES AND CHANGES IN FUND BALANCE - SPECIAL REVENUE FUNDS - TARGETED ARRA STIMULUS FUNDS (Continued)</t>
  </si>
  <si>
    <t>COMBINING STATEMENT OF REVENUES, EXPENDITURES AND CHANGES IN FUND BALANCE - SPECIAL REVENUE FUNDS - OTHER ARRA STIMULUS GRANTS (Continued)</t>
  </si>
  <si>
    <t>COMBINING STATEMENT OF REVENUES, EXPENDITURES AND CHANGES IN FUND BALANCE - SPECIAL REVENUE FUNDS - ARRA RACE TO THE TOP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</si>
  <si>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</si>
  <si>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</si>
  <si>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</si>
  <si>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</si>
  <si>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</si>
  <si>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</si>
  <si>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</si>
  <si>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</si>
  <si>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</si>
  <si>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</si>
  <si>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</si>
  <si>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</si>
  <si>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</si>
  <si>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</si>
  <si>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</si>
  <si>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</si>
  <si>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</si>
  <si>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</si>
  <si>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</si>
  <si>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</si>
  <si>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</si>
  <si>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</si>
  <si>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</si>
  <si>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</si>
  <si>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</si>
  <si>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</si>
  <si>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</si>
  <si>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</si>
  <si>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</si>
  <si>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</si>
  <si>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</si>
  <si>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</si>
  <si>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</si>
  <si>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</si>
  <si>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</si>
  <si>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</si>
  <si>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</si>
  <si>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</si>
  <si>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</si>
  <si>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</si>
  <si>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</si>
  <si>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</si>
  <si>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</si>
  <si>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</si>
  <si>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</si>
  <si>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</si>
  <si>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</si>
  <si>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</si>
  <si>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</si>
  <si>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</si>
  <si>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</si>
  <si>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</si>
  <si>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</si>
  <si>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</si>
  <si>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</si>
  <si>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</si>
  <si>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</si>
  <si>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</si>
  <si>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</si>
  <si>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</si>
  <si>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</si>
  <si>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</si>
  <si>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</si>
  <si>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</si>
  <si>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</si>
  <si>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</si>
  <si>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</si>
  <si>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</si>
  <si>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</si>
  <si>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</si>
  <si>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</si>
  <si>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</si>
  <si>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</si>
  <si>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</si>
  <si>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</si>
  <si>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</si>
  <si>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</si>
  <si>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</si>
  <si>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</si>
  <si>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</si>
  <si>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</si>
  <si>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</si>
  <si>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</si>
  <si>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</si>
  <si>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</si>
  <si>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</si>
  <si>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</si>
  <si>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</si>
  <si>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</si>
  <si>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</si>
  <si>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</si>
  <si>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</si>
  <si>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</si>
  <si>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Salary Bonus Outstanding Teachers in D and F Schools</t>
  </si>
  <si>
    <t>Supplemental Academic Instruction (FEFP Earmark) [4]</t>
  </si>
  <si>
    <t>[2]    Report the amount of funds transferred from each program to maintain board-specified academic classroom instruction.</t>
  </si>
  <si>
    <t>Basic Programs 101, 102 and 103 (Function 5100)</t>
  </si>
  <si>
    <t xml:space="preserve">ESE Programs 111, 112, 113, 254 and 255 (Function 5200) </t>
  </si>
  <si>
    <t>Nonvoted Cap. Improvement Section 1011.71(2), F.S.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</si>
  <si>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</si>
  <si>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</si>
  <si>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</si>
  <si>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</si>
  <si>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</si>
  <si>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</si>
  <si>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</si>
  <si>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</si>
  <si>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</si>
  <si>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</si>
  <si>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</si>
  <si>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</si>
  <si>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</si>
  <si>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</si>
  <si>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</si>
  <si>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</si>
  <si>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</si>
  <si>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</si>
  <si>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</si>
  <si>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</si>
  <si>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</si>
  <si>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</si>
  <si>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</si>
  <si>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</si>
  <si>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</si>
  <si>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</si>
  <si>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</si>
  <si>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</si>
  <si>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</si>
  <si>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</si>
  <si>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</si>
  <si>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</si>
  <si>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</si>
  <si>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</si>
  <si>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Other ARRA
Stimulus Grants</t>
  </si>
  <si>
    <t>Targeted ARRA
Stimulus Funds</t>
  </si>
  <si>
    <t>ARRA
Race to the Top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</si>
  <si>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</si>
  <si>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</si>
  <si>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</si>
  <si>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</si>
  <si>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</si>
  <si>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</si>
  <si>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</si>
  <si>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</si>
  <si>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Workforce Innovation and Opportunity Act (WIOA)</t>
  </si>
  <si>
    <t>Subobject</t>
  </si>
  <si>
    <t>Direct Payment
(Object 393)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</si>
  <si>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</si>
  <si>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</si>
  <si>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</si>
  <si>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</si>
  <si>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</si>
  <si>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</si>
  <si>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</si>
  <si>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</si>
  <si>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</si>
  <si>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</si>
  <si>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430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</si>
  <si>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</si>
  <si>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</si>
  <si>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</si>
  <si>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</si>
  <si>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</si>
  <si>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</si>
  <si>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</si>
  <si>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</si>
  <si>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</si>
  <si>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</si>
  <si>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</si>
  <si>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</si>
  <si>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</si>
  <si>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</si>
  <si>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</si>
  <si>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</si>
  <si>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</si>
  <si>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</si>
  <si>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</si>
  <si>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</si>
  <si>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</si>
  <si>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</si>
  <si>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</si>
  <si>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</si>
  <si>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</si>
  <si>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</si>
  <si>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</si>
  <si>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</si>
  <si>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</si>
  <si>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</si>
  <si>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FDOE Page 23</t>
  </si>
  <si>
    <t>FDOE Page 24</t>
  </si>
  <si>
    <t>FDOE Page 25</t>
  </si>
  <si>
    <t>[1]    Include both state and local revenue sources.</t>
  </si>
  <si>
    <t>Sections 1011.14 &amp; 1011.15, 
F.S., Loans</t>
  </si>
  <si>
    <r>
      <t xml:space="preserve">Sections 1011.14 &amp; 1011.15, 
F.S., Loans
</t>
    </r>
    <r>
      <rPr>
        <b/>
        <sz val="10"/>
        <rFont val="Times New Roman"/>
        <family val="1"/>
      </rPr>
      <t>230</t>
    </r>
  </si>
  <si>
    <r>
      <t>Sections 1011.14  &amp; 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</si>
  <si>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</si>
  <si>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</si>
  <si>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</si>
  <si>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</si>
  <si>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</si>
  <si>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Diesel Fuel</t>
  </si>
  <si>
    <t>Student Fees:</t>
  </si>
  <si>
    <t>Other Fees:</t>
  </si>
  <si>
    <t>Workforce Innovation and Opportunity Act:</t>
  </si>
  <si>
    <t>NCLB - Elementary and Secondary Education Act:</t>
  </si>
  <si>
    <t>Capital Outlay: (Function 7400)</t>
  </si>
  <si>
    <t>Grant
Number</t>
  </si>
  <si>
    <t>TEACHER SALARIES</t>
  </si>
  <si>
    <t>TEXTBOOKS (used for classroom instruction)</t>
  </si>
  <si>
    <t>Student and Adult á la Carte Fees</t>
  </si>
  <si>
    <t>Proceeds from Special Facility Construction Account</t>
  </si>
  <si>
    <t>Balance Sheet Amount, June 30, 2016:</t>
  </si>
  <si>
    <t>Total Long-term Liabilities</t>
  </si>
  <si>
    <t>[4]    Expenditures for designated low-performing elementary schools should be included in expenditures.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</si>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</sst>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;;;"/>
    <numFmt numFmtId="167" formatCode="mmmm\ d\,\ yyyy"/>
    <numFmt numFmtId="168" formatCode="0.00_);\(0.00\)"/>
    <numFmt numFmtId="169" formatCode="0_);\(0\)"/>
    <numFmt numFmtId="170" formatCode="[$-409]dddd\,\ mmmm\ dd\,\ yyyy"/>
    <numFmt numFmtId="171" formatCode="[$-409]mmmm\ d\,\ yyyy;@"/>
    <numFmt numFmtId="172" formatCode="[$-409]h:mm:ss\ AM/PM"/>
    <numFmt numFmtId="173" formatCode="0.0000_)"/>
    <numFmt numFmtId="174" formatCode="0.000_)"/>
    <numFmt numFmtId="175" formatCode="#,##0.0000_);\(#,##0.00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strike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wrapText="1"/>
      <protection/>
    </xf>
    <xf numFmtId="39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39" fontId="6" fillId="0" borderId="10" xfId="0" applyNumberFormat="1" applyFont="1" applyFill="1" applyBorder="1" applyAlignment="1" applyProtection="1">
      <alignment/>
      <protection locked="0"/>
    </xf>
    <xf numFmtId="39" fontId="6" fillId="0" borderId="15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indent="1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 indent="1"/>
      <protection/>
    </xf>
    <xf numFmtId="165" fontId="5" fillId="0" borderId="0" xfId="0" applyNumberFormat="1" applyFont="1" applyFill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9" fontId="6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39" fontId="5" fillId="0" borderId="17" xfId="0" applyNumberFormat="1" applyFont="1" applyFill="1" applyBorder="1" applyAlignment="1" applyProtection="1">
      <alignment/>
      <protection/>
    </xf>
    <xf numFmtId="39" fontId="6" fillId="0" borderId="18" xfId="0" applyNumberFormat="1" applyFont="1" applyFill="1" applyBorder="1" applyAlignment="1" applyProtection="1">
      <alignment/>
      <protection locked="0"/>
    </xf>
    <xf numFmtId="39" fontId="6" fillId="0" borderId="17" xfId="0" applyNumberFormat="1" applyFont="1" applyFill="1" applyBorder="1" applyAlignment="1" applyProtection="1">
      <alignment/>
      <protection/>
    </xf>
    <xf numFmtId="39" fontId="5" fillId="0" borderId="16" xfId="0" applyNumberFormat="1" applyFont="1" applyFill="1" applyBorder="1" applyAlignment="1" applyProtection="1">
      <alignment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/>
    </xf>
    <xf numFmtId="39" fontId="6" fillId="0" borderId="13" xfId="0" applyNumberFormat="1" applyFont="1" applyFill="1" applyBorder="1" applyAlignment="1" applyProtection="1">
      <alignment/>
      <protection locked="0"/>
    </xf>
    <xf numFmtId="39" fontId="4" fillId="0" borderId="19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39" fontId="6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 quotePrefix="1">
      <alignment horizontal="center"/>
      <protection/>
    </xf>
    <xf numFmtId="39" fontId="6" fillId="0" borderId="17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39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 quotePrefix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39" fontId="5" fillId="0" borderId="15" xfId="0" applyNumberFormat="1" applyFont="1" applyFill="1" applyBorder="1" applyAlignment="1" applyProtection="1">
      <alignment/>
      <protection/>
    </xf>
    <xf numFmtId="39" fontId="5" fillId="0" borderId="14" xfId="0" applyNumberFormat="1" applyFont="1" applyFill="1" applyBorder="1" applyAlignment="1" applyProtection="1">
      <alignment/>
      <protection/>
    </xf>
    <xf numFmtId="39" fontId="5" fillId="0" borderId="18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9" fontId="4" fillId="0" borderId="14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/>
      <protection locked="0"/>
    </xf>
    <xf numFmtId="39" fontId="6" fillId="0" borderId="21" xfId="0" applyNumberFormat="1" applyFont="1" applyFill="1" applyBorder="1" applyAlignment="1" applyProtection="1">
      <alignment/>
      <protection/>
    </xf>
    <xf numFmtId="39" fontId="6" fillId="0" borderId="22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Alignment="1" applyProtection="1">
      <alignment horizontal="left"/>
      <protection/>
    </xf>
    <xf numFmtId="39" fontId="5" fillId="0" borderId="0" xfId="0" applyNumberFormat="1" applyFont="1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>
      <alignment/>
    </xf>
    <xf numFmtId="0" fontId="11" fillId="0" borderId="20" xfId="0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39" fontId="4" fillId="0" borderId="2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/>
      <protection/>
    </xf>
    <xf numFmtId="39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39" fontId="6" fillId="0" borderId="15" xfId="0" applyNumberFormat="1" applyFont="1" applyFill="1" applyBorder="1" applyAlignment="1" applyProtection="1">
      <alignment horizontal="center" vertical="center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center" vertic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 quotePrefix="1">
      <alignment horizontal="center"/>
      <protection/>
    </xf>
    <xf numFmtId="0" fontId="4" fillId="0" borderId="15" xfId="0" applyFont="1" applyFill="1" applyBorder="1" applyAlignment="1" applyProtection="1">
      <alignment horizontal="left" indent="2"/>
      <protection/>
    </xf>
    <xf numFmtId="0" fontId="55" fillId="0" borderId="0" xfId="0" applyFont="1" applyFill="1" applyBorder="1" applyAlignment="1">
      <alignment/>
    </xf>
    <xf numFmtId="39" fontId="14" fillId="0" borderId="23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39" fontId="9" fillId="0" borderId="12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9" fontId="13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39" fontId="56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 horizontal="left" indent="1"/>
      <protection/>
    </xf>
    <xf numFmtId="165" fontId="6" fillId="0" borderId="0" xfId="0" applyNumberFormat="1" applyFont="1" applyFill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 applyProtection="1">
      <alignment wrapText="1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center" wrapText="1"/>
      <protection/>
    </xf>
    <xf numFmtId="169" fontId="9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 quotePrefix="1">
      <alignment horizontal="center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 quotePrefix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5" fontId="4" fillId="0" borderId="0" xfId="0" applyNumberFormat="1" applyFont="1" applyFill="1" applyAlignment="1" applyProtection="1" quotePrefix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39" fontId="4" fillId="0" borderId="13" xfId="0" applyNumberFormat="1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/>
      <protection locked="0"/>
    </xf>
    <xf numFmtId="39" fontId="54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/>
    </xf>
    <xf numFmtId="39" fontId="4" fillId="0" borderId="16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2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39" fontId="56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right"/>
    </xf>
    <xf numFmtId="171" fontId="4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 quotePrefix="1">
      <alignment/>
      <protection/>
    </xf>
    <xf numFmtId="1" fontId="5" fillId="0" borderId="0" xfId="0" applyNumberFormat="1" applyFont="1" applyFill="1" applyAlignment="1" applyProtection="1">
      <alignment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Alignment="1" applyProtection="1">
      <alignment horizontal="left"/>
      <protection/>
    </xf>
    <xf numFmtId="0" fontId="57" fillId="0" borderId="24" xfId="0" applyFont="1" applyFill="1" applyBorder="1" applyAlignment="1">
      <alignment horizontal="right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 applyProtection="1">
      <alignment horizontal="center"/>
      <protection locked="0"/>
    </xf>
    <xf numFmtId="1" fontId="55" fillId="0" borderId="27" xfId="0" applyNumberFormat="1" applyFont="1" applyFill="1" applyBorder="1" applyAlignment="1" applyProtection="1">
      <alignment horizontal="center"/>
      <protection locked="0"/>
    </xf>
    <xf numFmtId="39" fontId="6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39" fontId="5" fillId="33" borderId="14" xfId="0" applyNumberFormat="1" applyFont="1" applyFill="1" applyBorder="1" applyAlignment="1" applyProtection="1">
      <alignment/>
      <protection/>
    </xf>
    <xf numFmtId="39" fontId="5" fillId="33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9" fontId="6" fillId="33" borderId="17" xfId="0" applyNumberFormat="1" applyFont="1" applyFill="1" applyBorder="1" applyAlignment="1" applyProtection="1">
      <alignment/>
      <protection/>
    </xf>
    <xf numFmtId="39" fontId="4" fillId="33" borderId="23" xfId="0" applyNumberFormat="1" applyFont="1" applyFill="1" applyBorder="1" applyAlignment="1" applyProtection="1">
      <alignment/>
      <protection/>
    </xf>
    <xf numFmtId="39" fontId="6" fillId="33" borderId="19" xfId="0" applyNumberFormat="1" applyFont="1" applyFill="1" applyBorder="1" applyAlignment="1" applyProtection="1">
      <alignment/>
      <protection/>
    </xf>
    <xf numFmtId="39" fontId="54" fillId="0" borderId="17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71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2"/>
      <protection/>
    </xf>
    <xf numFmtId="0" fontId="12" fillId="0" borderId="16" xfId="0" applyFont="1" applyFill="1" applyBorder="1" applyAlignment="1" applyProtection="1">
      <alignment horizontal="left" inden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39" fontId="6" fillId="33" borderId="1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39" fontId="5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 quotePrefix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left" indent="2"/>
      <protection/>
    </xf>
    <xf numFmtId="0" fontId="11" fillId="0" borderId="16" xfId="0" applyFont="1" applyFill="1" applyBorder="1" applyAlignment="1" applyProtection="1">
      <alignment horizontal="left" indent="1"/>
      <protection/>
    </xf>
    <xf numFmtId="0" fontId="10" fillId="0" borderId="22" xfId="0" applyFont="1" applyFill="1" applyBorder="1" applyAlignment="1" applyProtection="1">
      <alignment horizontal="right"/>
      <protection/>
    </xf>
    <xf numFmtId="39" fontId="58" fillId="0" borderId="17" xfId="0" applyNumberFormat="1" applyFont="1" applyFill="1" applyBorder="1" applyAlignment="1" applyProtection="1">
      <alignment/>
      <protection locked="0"/>
    </xf>
    <xf numFmtId="39" fontId="54" fillId="0" borderId="19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39" fontId="4" fillId="0" borderId="10" xfId="0" applyNumberFormat="1" applyFont="1" applyFill="1" applyBorder="1" applyAlignment="1" applyProtection="1">
      <alignment horizontal="left"/>
      <protection/>
    </xf>
    <xf numFmtId="1" fontId="4" fillId="0" borderId="15" xfId="0" applyNumberFormat="1" applyFont="1" applyFill="1" applyBorder="1" applyAlignment="1" applyProtection="1" quotePrefix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1" fontId="4" fillId="0" borderId="16" xfId="0" applyNumberFormat="1" applyFont="1" applyFill="1" applyBorder="1" applyAlignment="1" applyProtection="1" quotePrefix="1">
      <alignment horizontal="center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left"/>
      <protection/>
    </xf>
    <xf numFmtId="3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10" fillId="0" borderId="15" xfId="0" applyNumberFormat="1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39" fontId="4" fillId="0" borderId="15" xfId="0" applyNumberFormat="1" applyFont="1" applyFill="1" applyBorder="1" applyAlignment="1">
      <alignment/>
    </xf>
    <xf numFmtId="39" fontId="10" fillId="0" borderId="15" xfId="0" applyNumberFormat="1" applyFont="1" applyFill="1" applyBorder="1" applyAlignment="1" applyProtection="1">
      <alignment/>
      <protection/>
    </xf>
    <xf numFmtId="39" fontId="4" fillId="0" borderId="23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 indent="2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39" fontId="54" fillId="0" borderId="10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left" indent="1"/>
      <protection/>
    </xf>
    <xf numFmtId="0" fontId="5" fillId="0" borderId="19" xfId="0" applyFont="1" applyFill="1" applyBorder="1" applyAlignment="1" applyProtection="1">
      <alignment horizontal="left" inden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39" fontId="4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39" fontId="4" fillId="0" borderId="16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171" fontId="4" fillId="0" borderId="10" xfId="0" applyNumberFormat="1" applyFont="1" applyFill="1" applyBorder="1" applyAlignment="1" applyProtection="1">
      <alignment horizontal="center" vertical="top"/>
      <protection/>
    </xf>
    <xf numFmtId="3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indent="2"/>
      <protection/>
    </xf>
    <xf numFmtId="39" fontId="4" fillId="0" borderId="15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left" indent="1"/>
      <protection/>
    </xf>
    <xf numFmtId="0" fontId="5" fillId="0" borderId="21" xfId="0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39" fontId="4" fillId="33" borderId="10" xfId="0" applyNumberFormat="1" applyFont="1" applyFill="1" applyBorder="1" applyAlignment="1" applyProtection="1">
      <alignment/>
      <protection/>
    </xf>
    <xf numFmtId="39" fontId="4" fillId="33" borderId="18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338"/>
  <sheetViews>
    <sheetView showGridLines="0" tabSelected="1" zoomScale="75" zoomScaleNormal="75" workbookViewId="0" topLeftCell="A1">
      <selection activeCell="D1128" sqref="D1128"/>
    </sheetView>
  </sheetViews>
  <sheetFormatPr defaultColWidth="23.57421875" defaultRowHeight="18.75" customHeight="1"/>
  <cols>
    <col min="1" max="1" width="6.57421875" style="1" customWidth="1"/>
    <col min="2" max="2" width="60.7109375" style="1" customWidth="1"/>
    <col min="3" max="3" width="14.57421875" style="1" customWidth="1"/>
    <col min="4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23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74</v>
      </c>
      <c r="B1" s="94" t="str">
        <f>CONCATENATE("DISTRICT SCHOOL BOARD OF ",G1," COUNTY")</f>
        <v>DISTRICT SCHOOL BOARD OF OKEECHOBEE COUNTY</v>
      </c>
      <c r="C1" s="32"/>
      <c r="F1" s="229" t="s">
        <v>530</v>
      </c>
      <c r="G1" s="231" t="s">
        <v>508</v>
      </c>
      <c r="H1" s="149"/>
    </row>
    <row r="2" spans="2:23" ht="15.75">
      <c r="B2" s="94" t="s">
        <v>443</v>
      </c>
      <c r="C2" s="32"/>
      <c r="D2" s="35" t="s">
        <v>133</v>
      </c>
      <c r="F2" s="221" t="s">
        <v>529</v>
      </c>
      <c r="G2" s="232">
        <v>2016</v>
      </c>
      <c r="H2" s="230"/>
      <c r="S2" s="1" t="s">
        <v>464</v>
      </c>
      <c r="T2" s="224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4" t="s">
        <v>0</v>
      </c>
      <c r="C3" s="153"/>
      <c r="D3" s="33" t="s">
        <v>617</v>
      </c>
      <c r="S3" s="1" t="s">
        <v>465</v>
      </c>
      <c r="T3" s="224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22" t="str">
        <f>IF(G2="","For the Fiscal Year Ended",CONCATENATE("For the Fiscal Year Ended ",LOOKUP(G2,T2:T8,V2:V8)))</f>
        <v>For the Fiscal Year Ended June 30, 2016</v>
      </c>
      <c r="C4" s="32"/>
      <c r="D4" s="93" t="s">
        <v>1</v>
      </c>
      <c r="S4" s="1" t="s">
        <v>466</v>
      </c>
      <c r="T4" s="224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54" t="s">
        <v>2</v>
      </c>
      <c r="C5" s="155" t="s">
        <v>371</v>
      </c>
      <c r="D5" s="156"/>
      <c r="S5" s="1" t="s">
        <v>467</v>
      </c>
      <c r="T5" s="224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7"/>
      <c r="D6" s="157"/>
      <c r="S6" s="1" t="s">
        <v>468</v>
      </c>
      <c r="T6" s="224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334</v>
      </c>
      <c r="C7" s="11">
        <v>3121</v>
      </c>
      <c r="D7" s="39"/>
      <c r="S7" s="1" t="s">
        <v>469</v>
      </c>
      <c r="T7" s="224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171</v>
      </c>
      <c r="C8" s="11">
        <v>3191</v>
      </c>
      <c r="D8" s="39">
        <v>63174.51</v>
      </c>
      <c r="S8" s="1" t="s">
        <v>470</v>
      </c>
      <c r="T8" s="224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471</v>
      </c>
      <c r="T9" s="224"/>
    </row>
    <row r="10" spans="2:19" ht="15.75" customHeight="1">
      <c r="B10" s="3" t="s">
        <v>172</v>
      </c>
      <c r="C10" s="101">
        <v>3100</v>
      </c>
      <c r="D10" s="103">
        <f>ROUND(SUM(D7:D9),2)</f>
        <v>63174.51</v>
      </c>
      <c r="S10" s="1" t="s">
        <v>472</v>
      </c>
    </row>
    <row r="11" spans="2:19" ht="12.75">
      <c r="B11" s="23" t="s">
        <v>153</v>
      </c>
      <c r="C11" s="100"/>
      <c r="D11" s="67"/>
      <c r="S11" s="1" t="s">
        <v>473</v>
      </c>
    </row>
    <row r="12" spans="2:19" ht="15.75" customHeight="1">
      <c r="B12" s="3" t="s">
        <v>173</v>
      </c>
      <c r="C12" s="11">
        <v>3202</v>
      </c>
      <c r="D12" s="39">
        <v>455046.52</v>
      </c>
      <c r="S12" s="1" t="s">
        <v>474</v>
      </c>
    </row>
    <row r="13" spans="2:19" ht="15.75" customHeight="1">
      <c r="B13" s="3" t="s">
        <v>174</v>
      </c>
      <c r="C13" s="11">
        <v>3255</v>
      </c>
      <c r="D13" s="39"/>
      <c r="S13" s="1" t="s">
        <v>475</v>
      </c>
    </row>
    <row r="14" spans="2:19" ht="15.75" customHeight="1">
      <c r="B14" s="3" t="s">
        <v>175</v>
      </c>
      <c r="C14" s="11">
        <v>3280</v>
      </c>
      <c r="D14" s="39">
        <v>26806.34</v>
      </c>
      <c r="S14" s="1" t="s">
        <v>476</v>
      </c>
    </row>
    <row r="15" spans="2:19" ht="15.75" customHeight="1">
      <c r="B15" s="3" t="s">
        <v>80</v>
      </c>
      <c r="C15" s="11">
        <v>3299</v>
      </c>
      <c r="D15" s="39"/>
      <c r="S15" s="1" t="s">
        <v>477</v>
      </c>
    </row>
    <row r="16" spans="2:19" ht="15.75" customHeight="1">
      <c r="B16" s="3" t="s">
        <v>176</v>
      </c>
      <c r="C16" s="101">
        <v>3200</v>
      </c>
      <c r="D16" s="103">
        <f>ROUND(SUM(D12:D15),2)</f>
        <v>481852.86</v>
      </c>
      <c r="S16" s="1" t="s">
        <v>478</v>
      </c>
    </row>
    <row r="17" spans="2:19" ht="12.75">
      <c r="B17" s="23" t="s">
        <v>4</v>
      </c>
      <c r="C17" s="100"/>
      <c r="D17" s="67"/>
      <c r="S17" s="1" t="s">
        <v>479</v>
      </c>
    </row>
    <row r="18" spans="2:19" ht="15.75" customHeight="1">
      <c r="B18" s="5" t="s">
        <v>397</v>
      </c>
      <c r="C18" s="11">
        <v>3310</v>
      </c>
      <c r="D18" s="39">
        <v>28973859</v>
      </c>
      <c r="S18" s="1" t="s">
        <v>480</v>
      </c>
    </row>
    <row r="19" spans="2:19" ht="15.75" customHeight="1">
      <c r="B19" s="5" t="s">
        <v>177</v>
      </c>
      <c r="C19" s="11">
        <v>3315</v>
      </c>
      <c r="D19" s="39"/>
      <c r="S19" s="1" t="s">
        <v>481</v>
      </c>
    </row>
    <row r="20" spans="2:19" ht="15.75" customHeight="1">
      <c r="B20" s="5" t="s">
        <v>178</v>
      </c>
      <c r="C20" s="11">
        <v>3316</v>
      </c>
      <c r="D20" s="39"/>
      <c r="S20" s="1" t="s">
        <v>482</v>
      </c>
    </row>
    <row r="21" spans="2:19" ht="15.75" customHeight="1">
      <c r="B21" s="5" t="s">
        <v>169</v>
      </c>
      <c r="C21" s="11">
        <v>3317</v>
      </c>
      <c r="D21" s="39"/>
      <c r="S21" s="1" t="s">
        <v>483</v>
      </c>
    </row>
    <row r="22" spans="2:19" ht="15.75" customHeight="1">
      <c r="B22" s="5" t="s">
        <v>179</v>
      </c>
      <c r="C22" s="11">
        <v>3318</v>
      </c>
      <c r="D22" s="39"/>
      <c r="S22" s="1" t="s">
        <v>485</v>
      </c>
    </row>
    <row r="23" spans="2:19" ht="15.75" customHeight="1">
      <c r="B23" s="275" t="s">
        <v>362</v>
      </c>
      <c r="C23" s="88">
        <v>3323</v>
      </c>
      <c r="D23" s="68">
        <v>3863.79</v>
      </c>
      <c r="S23" s="1" t="s">
        <v>484</v>
      </c>
    </row>
    <row r="24" spans="2:19" ht="15.75" customHeight="1">
      <c r="B24" s="5" t="s">
        <v>185</v>
      </c>
      <c r="C24" s="11">
        <v>3335</v>
      </c>
      <c r="D24" s="39"/>
      <c r="S24" s="1" t="s">
        <v>486</v>
      </c>
    </row>
    <row r="25" spans="2:19" ht="15.75" customHeight="1">
      <c r="B25" s="5" t="s">
        <v>666</v>
      </c>
      <c r="C25" s="11">
        <v>3341</v>
      </c>
      <c r="D25" s="39">
        <v>223250</v>
      </c>
      <c r="S25" s="1" t="s">
        <v>487</v>
      </c>
    </row>
    <row r="26" spans="2:19" ht="15.75" customHeight="1">
      <c r="B26" s="5" t="s">
        <v>186</v>
      </c>
      <c r="C26" s="11">
        <v>3342</v>
      </c>
      <c r="D26" s="39"/>
      <c r="S26" s="1" t="s">
        <v>488</v>
      </c>
    </row>
    <row r="27" spans="2:19" ht="15.75" customHeight="1">
      <c r="B27" s="5" t="s">
        <v>187</v>
      </c>
      <c r="C27" s="11">
        <v>3343</v>
      </c>
      <c r="D27" s="39">
        <v>34547.03</v>
      </c>
      <c r="S27" s="1" t="s">
        <v>489</v>
      </c>
    </row>
    <row r="28" spans="2:19" ht="15.75" customHeight="1">
      <c r="B28" s="275" t="s">
        <v>180</v>
      </c>
      <c r="C28" s="88">
        <v>3344</v>
      </c>
      <c r="D28" s="22"/>
      <c r="S28" s="1" t="s">
        <v>490</v>
      </c>
    </row>
    <row r="29" spans="2:19" ht="12.75">
      <c r="B29" s="158" t="s">
        <v>607</v>
      </c>
      <c r="C29" s="100"/>
      <c r="D29" s="67"/>
      <c r="S29" s="1" t="s">
        <v>491</v>
      </c>
    </row>
    <row r="30" spans="2:19" ht="15.75" customHeight="1">
      <c r="B30" s="5" t="s">
        <v>429</v>
      </c>
      <c r="C30" s="11">
        <v>3355</v>
      </c>
      <c r="D30" s="39">
        <v>6684548</v>
      </c>
      <c r="S30" s="1" t="s">
        <v>492</v>
      </c>
    </row>
    <row r="31" spans="2:19" ht="15.75" customHeight="1">
      <c r="B31" s="5" t="s">
        <v>461</v>
      </c>
      <c r="C31" s="11">
        <v>3361</v>
      </c>
      <c r="D31" s="39">
        <v>58154</v>
      </c>
      <c r="F31" s="4"/>
      <c r="G31" s="12"/>
      <c r="H31" s="13"/>
      <c r="S31" s="1" t="s">
        <v>493</v>
      </c>
    </row>
    <row r="32" spans="2:19" ht="15.75" customHeight="1">
      <c r="B32" s="5" t="s">
        <v>181</v>
      </c>
      <c r="C32" s="11">
        <v>3371</v>
      </c>
      <c r="D32" s="39">
        <v>126736.73</v>
      </c>
      <c r="S32" s="1" t="s">
        <v>667</v>
      </c>
    </row>
    <row r="33" spans="2:19" ht="15.75" customHeight="1">
      <c r="B33" s="5" t="s">
        <v>182</v>
      </c>
      <c r="C33" s="11">
        <v>3372</v>
      </c>
      <c r="D33" s="39">
        <v>3552.34</v>
      </c>
      <c r="S33" s="1" t="s">
        <v>494</v>
      </c>
    </row>
    <row r="34" spans="2:19" ht="12.75">
      <c r="B34" s="158" t="s">
        <v>184</v>
      </c>
      <c r="C34" s="100"/>
      <c r="D34" s="69"/>
      <c r="S34" s="1" t="s">
        <v>495</v>
      </c>
    </row>
    <row r="35" spans="2:19" ht="15.75" customHeight="1">
      <c r="B35" s="5" t="s">
        <v>183</v>
      </c>
      <c r="C35" s="11">
        <v>3373</v>
      </c>
      <c r="D35" s="39"/>
      <c r="S35" s="1" t="s">
        <v>531</v>
      </c>
    </row>
    <row r="36" spans="2:19" ht="15.75" customHeight="1">
      <c r="B36" s="5" t="s">
        <v>460</v>
      </c>
      <c r="C36" s="11">
        <v>3378</v>
      </c>
      <c r="D36" s="39"/>
      <c r="S36" s="1" t="s">
        <v>496</v>
      </c>
    </row>
    <row r="37" spans="2:19" ht="15.75" customHeight="1">
      <c r="B37" s="5" t="s">
        <v>606</v>
      </c>
      <c r="C37" s="11">
        <v>3380</v>
      </c>
      <c r="D37" s="39"/>
      <c r="S37" s="1" t="s">
        <v>497</v>
      </c>
    </row>
    <row r="38" spans="2:19" ht="15.75" customHeight="1">
      <c r="B38" s="5" t="s">
        <v>247</v>
      </c>
      <c r="C38" s="11">
        <v>3399</v>
      </c>
      <c r="D38" s="39">
        <v>114485.31</v>
      </c>
      <c r="S38" s="1" t="s">
        <v>498</v>
      </c>
    </row>
    <row r="39" spans="2:19" ht="15.75" customHeight="1">
      <c r="B39" s="3" t="s">
        <v>188</v>
      </c>
      <c r="C39" s="101">
        <v>3300</v>
      </c>
      <c r="D39" s="103">
        <f>ROUND(SUM(D18:D38),2)</f>
        <v>36222996.2</v>
      </c>
      <c r="S39" s="1" t="s">
        <v>499</v>
      </c>
    </row>
    <row r="40" spans="2:19" ht="12.75">
      <c r="B40" s="23" t="s">
        <v>5</v>
      </c>
      <c r="C40" s="159"/>
      <c r="D40" s="67"/>
      <c r="S40" s="1" t="s">
        <v>500</v>
      </c>
    </row>
    <row r="41" spans="2:19" ht="15.75" customHeight="1">
      <c r="B41" s="3" t="s">
        <v>189</v>
      </c>
      <c r="C41" s="11">
        <v>3411</v>
      </c>
      <c r="D41" s="39">
        <v>9559613.24</v>
      </c>
      <c r="S41" s="1" t="s">
        <v>501</v>
      </c>
    </row>
    <row r="42" spans="2:19" ht="15.75" customHeight="1">
      <c r="B42" s="3" t="s">
        <v>29</v>
      </c>
      <c r="C42" s="11">
        <v>3421</v>
      </c>
      <c r="D42" s="39"/>
      <c r="S42" s="1" t="s">
        <v>502</v>
      </c>
    </row>
    <row r="43" spans="2:19" ht="15.75" customHeight="1">
      <c r="B43" s="3" t="s">
        <v>190</v>
      </c>
      <c r="C43" s="11">
        <v>3422</v>
      </c>
      <c r="D43" s="39"/>
      <c r="S43" s="1" t="s">
        <v>504</v>
      </c>
    </row>
    <row r="44" spans="2:19" ht="15.75" customHeight="1">
      <c r="B44" s="3" t="s">
        <v>30</v>
      </c>
      <c r="C44" s="11">
        <v>3423</v>
      </c>
      <c r="D44" s="39"/>
      <c r="S44" s="1" t="s">
        <v>503</v>
      </c>
    </row>
    <row r="45" spans="2:19" ht="15.75" customHeight="1">
      <c r="B45" s="3" t="s">
        <v>191</v>
      </c>
      <c r="C45" s="11">
        <v>3424</v>
      </c>
      <c r="D45" s="39"/>
      <c r="S45" s="1" t="s">
        <v>505</v>
      </c>
    </row>
    <row r="46" spans="2:19" ht="15.75" customHeight="1">
      <c r="B46" s="3" t="s">
        <v>192</v>
      </c>
      <c r="C46" s="11">
        <v>3425</v>
      </c>
      <c r="D46" s="39">
        <v>35005</v>
      </c>
      <c r="S46" s="1" t="s">
        <v>506</v>
      </c>
    </row>
    <row r="47" spans="2:19" ht="15.75" customHeight="1">
      <c r="B47" s="3" t="s">
        <v>31</v>
      </c>
      <c r="C47" s="11">
        <v>3431</v>
      </c>
      <c r="D47" s="39">
        <v>46928.77</v>
      </c>
      <c r="S47" s="1" t="s">
        <v>507</v>
      </c>
    </row>
    <row r="48" spans="2:19" ht="15.75" customHeight="1">
      <c r="B48" s="3" t="s">
        <v>82</v>
      </c>
      <c r="C48" s="11">
        <v>3432</v>
      </c>
      <c r="D48" s="39"/>
      <c r="S48" s="1" t="s">
        <v>508</v>
      </c>
    </row>
    <row r="49" spans="2:19" ht="15.75" customHeight="1">
      <c r="B49" s="3" t="s">
        <v>131</v>
      </c>
      <c r="C49" s="11">
        <v>3433</v>
      </c>
      <c r="D49" s="39"/>
      <c r="S49" s="1" t="s">
        <v>509</v>
      </c>
    </row>
    <row r="50" spans="2:19" ht="15.75" customHeight="1">
      <c r="B50" s="3" t="s">
        <v>462</v>
      </c>
      <c r="C50" s="11">
        <v>3440</v>
      </c>
      <c r="D50" s="39"/>
      <c r="S50" s="1" t="s">
        <v>510</v>
      </c>
    </row>
    <row r="51" spans="2:19" ht="12.75">
      <c r="B51" s="276" t="s">
        <v>653</v>
      </c>
      <c r="C51" s="25"/>
      <c r="D51" s="79"/>
      <c r="S51" s="1" t="s">
        <v>511</v>
      </c>
    </row>
    <row r="52" spans="2:19" ht="15.75" customHeight="1">
      <c r="B52" s="5" t="s">
        <v>193</v>
      </c>
      <c r="C52" s="11">
        <v>3461</v>
      </c>
      <c r="D52" s="21"/>
      <c r="S52" s="1" t="s">
        <v>514</v>
      </c>
    </row>
    <row r="53" spans="2:19" ht="15.75" customHeight="1">
      <c r="B53" s="275" t="s">
        <v>648</v>
      </c>
      <c r="C53" s="88">
        <v>3462</v>
      </c>
      <c r="D53" s="22"/>
      <c r="S53" s="1" t="s">
        <v>512</v>
      </c>
    </row>
    <row r="54" spans="2:19" ht="15.75" customHeight="1">
      <c r="B54" s="5" t="s">
        <v>194</v>
      </c>
      <c r="C54" s="11">
        <v>3463</v>
      </c>
      <c r="D54" s="39"/>
      <c r="S54" s="1" t="s">
        <v>513</v>
      </c>
    </row>
    <row r="55" spans="2:19" ht="15.75" customHeight="1">
      <c r="B55" s="5" t="s">
        <v>195</v>
      </c>
      <c r="C55" s="11">
        <v>3464</v>
      </c>
      <c r="D55" s="39"/>
      <c r="S55" s="1" t="s">
        <v>515</v>
      </c>
    </row>
    <row r="56" spans="2:19" ht="15.75" customHeight="1">
      <c r="B56" s="5" t="s">
        <v>196</v>
      </c>
      <c r="C56" s="11">
        <v>3465</v>
      </c>
      <c r="D56" s="39"/>
      <c r="S56" s="1" t="s">
        <v>516</v>
      </c>
    </row>
    <row r="57" spans="2:19" ht="15.75" customHeight="1">
      <c r="B57" s="5" t="s">
        <v>197</v>
      </c>
      <c r="C57" s="11">
        <v>3466</v>
      </c>
      <c r="D57" s="39"/>
      <c r="S57" s="1" t="s">
        <v>517</v>
      </c>
    </row>
    <row r="58" spans="2:19" ht="15.75" customHeight="1">
      <c r="B58" s="5" t="s">
        <v>647</v>
      </c>
      <c r="C58" s="11">
        <v>3467</v>
      </c>
      <c r="D58" s="39">
        <v>782.5</v>
      </c>
      <c r="S58" s="1" t="s">
        <v>518</v>
      </c>
    </row>
    <row r="59" spans="2:19" ht="15.75" customHeight="1">
      <c r="B59" s="5" t="s">
        <v>198</v>
      </c>
      <c r="C59" s="11">
        <v>3468</v>
      </c>
      <c r="D59" s="39"/>
      <c r="S59" s="1" t="s">
        <v>519</v>
      </c>
    </row>
    <row r="60" spans="2:19" ht="15.75" customHeight="1">
      <c r="B60" s="5" t="s">
        <v>199</v>
      </c>
      <c r="C60" s="11">
        <v>3469</v>
      </c>
      <c r="D60" s="39"/>
      <c r="S60" s="1" t="s">
        <v>522</v>
      </c>
    </row>
    <row r="61" spans="2:19" ht="12.75">
      <c r="B61" s="276" t="s">
        <v>654</v>
      </c>
      <c r="C61" s="25"/>
      <c r="D61" s="79"/>
      <c r="S61" s="1" t="s">
        <v>520</v>
      </c>
    </row>
    <row r="62" spans="2:19" ht="15.75" customHeight="1">
      <c r="B62" s="5" t="s">
        <v>200</v>
      </c>
      <c r="C62" s="11">
        <v>3471</v>
      </c>
      <c r="D62" s="21">
        <v>79455.69</v>
      </c>
      <c r="S62" s="1" t="s">
        <v>521</v>
      </c>
    </row>
    <row r="63" spans="2:19" ht="15.75" customHeight="1">
      <c r="B63" s="275" t="s">
        <v>398</v>
      </c>
      <c r="C63" s="88">
        <v>3472</v>
      </c>
      <c r="D63" s="22"/>
      <c r="S63" s="1" t="s">
        <v>523</v>
      </c>
    </row>
    <row r="64" spans="2:19" ht="15.75" customHeight="1">
      <c r="B64" s="5" t="s">
        <v>399</v>
      </c>
      <c r="C64" s="11">
        <v>3473</v>
      </c>
      <c r="D64" s="39">
        <v>167552.28</v>
      </c>
      <c r="S64" s="1" t="s">
        <v>524</v>
      </c>
    </row>
    <row r="65" spans="2:19" ht="15.75" customHeight="1">
      <c r="B65" s="275" t="s">
        <v>534</v>
      </c>
      <c r="C65" s="88">
        <v>3479</v>
      </c>
      <c r="D65" s="68"/>
      <c r="S65" s="1" t="s">
        <v>525</v>
      </c>
    </row>
    <row r="66" spans="2:19" ht="12.75">
      <c r="B66" s="158" t="s">
        <v>201</v>
      </c>
      <c r="C66" s="159"/>
      <c r="D66" s="67"/>
      <c r="S66" s="1" t="s">
        <v>526</v>
      </c>
    </row>
    <row r="67" spans="2:19" ht="15.75" customHeight="1">
      <c r="B67" s="5" t="s">
        <v>202</v>
      </c>
      <c r="C67" s="11">
        <v>3491</v>
      </c>
      <c r="D67" s="39">
        <v>91048.87</v>
      </c>
      <c r="S67" s="1" t="s">
        <v>527</v>
      </c>
    </row>
    <row r="68" spans="2:19" ht="15.75" customHeight="1">
      <c r="B68" s="5" t="s">
        <v>402</v>
      </c>
      <c r="C68" s="11">
        <v>3492</v>
      </c>
      <c r="D68" s="39"/>
      <c r="S68" s="1" t="s">
        <v>528</v>
      </c>
    </row>
    <row r="69" spans="2:4" ht="15.75" customHeight="1">
      <c r="B69" s="5" t="s">
        <v>203</v>
      </c>
      <c r="C69" s="11">
        <v>3493</v>
      </c>
      <c r="D69" s="39"/>
    </row>
    <row r="70" spans="2:4" ht="15.75" customHeight="1">
      <c r="B70" s="5" t="s">
        <v>204</v>
      </c>
      <c r="C70" s="11">
        <v>3494</v>
      </c>
      <c r="D70" s="39">
        <v>182691.65</v>
      </c>
    </row>
    <row r="71" spans="2:4" ht="15.75" customHeight="1">
      <c r="B71" s="5" t="s">
        <v>148</v>
      </c>
      <c r="C71" s="11">
        <v>3495</v>
      </c>
      <c r="D71" s="39">
        <v>593133.48</v>
      </c>
    </row>
    <row r="72" spans="2:4" ht="15.75" customHeight="1">
      <c r="B72" s="5" t="s">
        <v>32</v>
      </c>
      <c r="C72" s="11">
        <v>3496</v>
      </c>
      <c r="D72" s="39"/>
    </row>
    <row r="73" spans="2:4" ht="15.75" customHeight="1">
      <c r="B73" s="5" t="s">
        <v>205</v>
      </c>
      <c r="C73" s="11">
        <v>3497</v>
      </c>
      <c r="D73" s="39"/>
    </row>
    <row r="74" spans="2:4" ht="15.75" customHeight="1">
      <c r="B74" s="5" t="s">
        <v>535</v>
      </c>
      <c r="C74" s="11">
        <v>3498</v>
      </c>
      <c r="D74" s="39">
        <v>388.16</v>
      </c>
    </row>
    <row r="75" spans="2:4" ht="15.75" customHeight="1">
      <c r="B75" s="5" t="s">
        <v>206</v>
      </c>
      <c r="C75" s="11">
        <v>3499</v>
      </c>
      <c r="D75" s="39">
        <v>76634.04</v>
      </c>
    </row>
    <row r="76" spans="2:4" ht="15.75" customHeight="1">
      <c r="B76" s="3" t="s">
        <v>207</v>
      </c>
      <c r="C76" s="101">
        <v>3400</v>
      </c>
      <c r="D76" s="103">
        <f>ROUND(SUM(D41:D75),2)</f>
        <v>10833233.68</v>
      </c>
    </row>
    <row r="77" spans="2:4" ht="15.75" customHeight="1">
      <c r="B77" s="24" t="s">
        <v>208</v>
      </c>
      <c r="C77" s="101">
        <v>3000</v>
      </c>
      <c r="D77" s="103">
        <f>ROUND(D10+D16+D39+D76,2)</f>
        <v>47601257.25</v>
      </c>
    </row>
    <row r="78" spans="2:4" ht="12.75">
      <c r="B78" s="4"/>
      <c r="C78" s="160"/>
      <c r="D78" s="2"/>
    </row>
    <row r="79" spans="2:4" ht="12.75">
      <c r="B79" s="4" t="s">
        <v>6</v>
      </c>
      <c r="C79" s="160"/>
      <c r="D79" s="2"/>
    </row>
    <row r="80" ht="12.75"/>
    <row r="81" ht="12.75"/>
    <row r="82" spans="1:12" ht="12.75">
      <c r="A82" s="1" t="s">
        <v>123</v>
      </c>
      <c r="B82" s="94" t="str">
        <f>$B$1</f>
        <v>DISTRICT SCHOOL BOARD OF OKEECHOBEE COUNTY</v>
      </c>
      <c r="H82" s="161"/>
      <c r="I82" s="33"/>
      <c r="J82" s="6"/>
      <c r="K82" s="35" t="s">
        <v>133</v>
      </c>
      <c r="L82" s="6"/>
    </row>
    <row r="83" spans="2:12" ht="12.75">
      <c r="B83" s="94" t="s">
        <v>444</v>
      </c>
      <c r="H83" s="92"/>
      <c r="I83" s="92"/>
      <c r="J83" s="6"/>
      <c r="K83" s="33" t="s">
        <v>618</v>
      </c>
      <c r="L83" s="6"/>
    </row>
    <row r="84" spans="2:12" ht="12.75">
      <c r="B84" s="228" t="str">
        <f>B4</f>
        <v>For the Fiscal Year Ended June 30, 2016</v>
      </c>
      <c r="J84" s="6"/>
      <c r="K84" s="93" t="s">
        <v>1</v>
      </c>
      <c r="L84" s="6"/>
    </row>
    <row r="85" spans="2:12" ht="12.75">
      <c r="B85" s="344" t="s">
        <v>10</v>
      </c>
      <c r="C85" s="346" t="s">
        <v>371</v>
      </c>
      <c r="D85" s="96">
        <v>100</v>
      </c>
      <c r="E85" s="96">
        <v>200</v>
      </c>
      <c r="F85" s="96">
        <v>300</v>
      </c>
      <c r="G85" s="96">
        <v>400</v>
      </c>
      <c r="H85" s="96">
        <v>500</v>
      </c>
      <c r="I85" s="96">
        <v>600</v>
      </c>
      <c r="J85" s="96">
        <v>700</v>
      </c>
      <c r="K85" s="349" t="s">
        <v>9</v>
      </c>
      <c r="L85" s="6"/>
    </row>
    <row r="86" spans="2:12" ht="25.5">
      <c r="B86" s="345"/>
      <c r="C86" s="346"/>
      <c r="D86" s="162" t="s">
        <v>8</v>
      </c>
      <c r="E86" s="162" t="s">
        <v>365</v>
      </c>
      <c r="F86" s="162" t="s">
        <v>366</v>
      </c>
      <c r="G86" s="162" t="s">
        <v>367</v>
      </c>
      <c r="H86" s="162" t="s">
        <v>368</v>
      </c>
      <c r="I86" s="162" t="s">
        <v>369</v>
      </c>
      <c r="J86" s="163" t="s">
        <v>7</v>
      </c>
      <c r="K86" s="349"/>
      <c r="L86" s="6"/>
    </row>
    <row r="87" spans="2:12" ht="12.75">
      <c r="B87" s="135" t="s">
        <v>11</v>
      </c>
      <c r="C87" s="98"/>
      <c r="D87" s="78"/>
      <c r="E87" s="78"/>
      <c r="F87" s="78"/>
      <c r="G87" s="78"/>
      <c r="H87" s="78"/>
      <c r="I87" s="78"/>
      <c r="J87" s="78"/>
      <c r="K87" s="78"/>
      <c r="L87" s="6"/>
    </row>
    <row r="88" spans="2:12" ht="18.75" customHeight="1">
      <c r="B88" s="3" t="s">
        <v>209</v>
      </c>
      <c r="C88" s="11">
        <v>5000</v>
      </c>
      <c r="D88" s="39">
        <v>19734089.15</v>
      </c>
      <c r="E88" s="39">
        <v>6236297.24</v>
      </c>
      <c r="F88" s="39">
        <v>2706512.72</v>
      </c>
      <c r="G88" s="39">
        <v>1452.66</v>
      </c>
      <c r="H88" s="39">
        <v>596116.08</v>
      </c>
      <c r="I88" s="39">
        <v>320221.88</v>
      </c>
      <c r="J88" s="39">
        <v>874072.86</v>
      </c>
      <c r="K88" s="104">
        <f aca="true" t="shared" si="4" ref="K88:K112">ROUND(SUM(D88:J88),2)</f>
        <v>30468762.59</v>
      </c>
      <c r="L88" s="6"/>
    </row>
    <row r="89" spans="2:12" ht="18.75" customHeight="1">
      <c r="B89" s="14" t="s">
        <v>590</v>
      </c>
      <c r="C89" s="11">
        <v>6100</v>
      </c>
      <c r="D89" s="39">
        <v>1512720.42</v>
      </c>
      <c r="E89" s="39">
        <v>443717.68</v>
      </c>
      <c r="F89" s="39">
        <v>189826.85</v>
      </c>
      <c r="G89" s="39"/>
      <c r="H89" s="39">
        <v>13759.83</v>
      </c>
      <c r="I89" s="39">
        <v>729.91</v>
      </c>
      <c r="J89" s="39">
        <v>5817.45</v>
      </c>
      <c r="K89" s="104">
        <f t="shared" si="4"/>
        <v>2166572.14</v>
      </c>
      <c r="L89" s="6"/>
    </row>
    <row r="90" spans="2:12" ht="18.75" customHeight="1">
      <c r="B90" s="14" t="s">
        <v>210</v>
      </c>
      <c r="C90" s="11">
        <v>6200</v>
      </c>
      <c r="D90" s="39">
        <v>310457.33</v>
      </c>
      <c r="E90" s="39">
        <v>109330.48</v>
      </c>
      <c r="F90" s="39">
        <v>89.08</v>
      </c>
      <c r="G90" s="39"/>
      <c r="H90" s="39">
        <v>6142.74</v>
      </c>
      <c r="I90" s="39">
        <v>23622.45</v>
      </c>
      <c r="J90" s="39">
        <v>9525</v>
      </c>
      <c r="K90" s="104">
        <f t="shared" si="4"/>
        <v>459167.08</v>
      </c>
      <c r="L90" s="6"/>
    </row>
    <row r="91" spans="2:12" ht="18.75" customHeight="1">
      <c r="B91" s="14" t="s">
        <v>211</v>
      </c>
      <c r="C91" s="11">
        <v>6300</v>
      </c>
      <c r="D91" s="39">
        <v>253354.44</v>
      </c>
      <c r="E91" s="39">
        <v>78201.47</v>
      </c>
      <c r="F91" s="39">
        <v>6438.85</v>
      </c>
      <c r="G91" s="39"/>
      <c r="H91" s="39">
        <v>2518.41</v>
      </c>
      <c r="I91" s="39">
        <v>443.01</v>
      </c>
      <c r="J91" s="39">
        <v>400</v>
      </c>
      <c r="K91" s="104">
        <f t="shared" si="4"/>
        <v>341356.18</v>
      </c>
      <c r="L91" s="6"/>
    </row>
    <row r="92" spans="2:12" ht="18.75" customHeight="1">
      <c r="B92" s="14" t="s">
        <v>212</v>
      </c>
      <c r="C92" s="11">
        <v>6400</v>
      </c>
      <c r="D92" s="39">
        <v>133194.08</v>
      </c>
      <c r="E92" s="39">
        <v>35967.13</v>
      </c>
      <c r="F92" s="39">
        <v>52644.79</v>
      </c>
      <c r="G92" s="39"/>
      <c r="H92" s="39">
        <v>5503.11</v>
      </c>
      <c r="I92" s="39">
        <v>45.68</v>
      </c>
      <c r="J92" s="39">
        <v>682.5</v>
      </c>
      <c r="K92" s="104">
        <f t="shared" si="4"/>
        <v>228037.29</v>
      </c>
      <c r="L92" s="6"/>
    </row>
    <row r="93" spans="2:12" ht="18.75" customHeight="1">
      <c r="B93" s="14" t="s">
        <v>608</v>
      </c>
      <c r="C93" s="11">
        <v>6500</v>
      </c>
      <c r="D93" s="39">
        <v>488748.29</v>
      </c>
      <c r="E93" s="39">
        <v>149259.48</v>
      </c>
      <c r="F93" s="39">
        <v>127752.66</v>
      </c>
      <c r="G93" s="39"/>
      <c r="H93" s="39">
        <v>9299.12</v>
      </c>
      <c r="I93" s="39">
        <v>4217.94</v>
      </c>
      <c r="J93" s="39">
        <v>3653.65</v>
      </c>
      <c r="K93" s="104">
        <f t="shared" si="4"/>
        <v>782931.14</v>
      </c>
      <c r="L93" s="6"/>
    </row>
    <row r="94" spans="2:12" ht="18.75" customHeight="1">
      <c r="B94" s="14" t="s">
        <v>262</v>
      </c>
      <c r="C94" s="11">
        <v>7100</v>
      </c>
      <c r="D94" s="39">
        <v>137530</v>
      </c>
      <c r="E94" s="39">
        <v>54246.61</v>
      </c>
      <c r="F94" s="39">
        <v>88287.1</v>
      </c>
      <c r="G94" s="39"/>
      <c r="H94" s="39">
        <v>33.54</v>
      </c>
      <c r="I94" s="39"/>
      <c r="J94" s="39">
        <v>41749.3</v>
      </c>
      <c r="K94" s="104">
        <f t="shared" si="4"/>
        <v>321846.55</v>
      </c>
      <c r="L94" s="6"/>
    </row>
    <row r="95" spans="2:12" ht="18.75" customHeight="1">
      <c r="B95" s="14" t="s">
        <v>213</v>
      </c>
      <c r="C95" s="11">
        <v>7200</v>
      </c>
      <c r="D95" s="39">
        <v>294353.39</v>
      </c>
      <c r="E95" s="39">
        <v>108221.89</v>
      </c>
      <c r="F95" s="39">
        <v>123818.58</v>
      </c>
      <c r="G95" s="39"/>
      <c r="H95" s="39">
        <v>16611.44</v>
      </c>
      <c r="I95" s="39">
        <v>1406.53</v>
      </c>
      <c r="J95" s="39">
        <v>9162</v>
      </c>
      <c r="K95" s="104">
        <f t="shared" si="4"/>
        <v>553573.83</v>
      </c>
      <c r="L95" s="6"/>
    </row>
    <row r="96" spans="2:12" ht="18.75" customHeight="1">
      <c r="B96" s="14" t="s">
        <v>214</v>
      </c>
      <c r="C96" s="11">
        <v>7300</v>
      </c>
      <c r="D96" s="39">
        <v>2295918.92</v>
      </c>
      <c r="E96" s="39">
        <v>727587.65</v>
      </c>
      <c r="F96" s="39">
        <v>7909.42</v>
      </c>
      <c r="G96" s="39"/>
      <c r="H96" s="39"/>
      <c r="I96" s="39">
        <v>176.4</v>
      </c>
      <c r="J96" s="39">
        <v>1982.88</v>
      </c>
      <c r="K96" s="104">
        <f t="shared" si="4"/>
        <v>3033575.27</v>
      </c>
      <c r="L96" s="6"/>
    </row>
    <row r="97" spans="2:12" ht="18.75" customHeight="1">
      <c r="B97" s="14" t="s">
        <v>215</v>
      </c>
      <c r="C97" s="11">
        <v>7410</v>
      </c>
      <c r="D97" s="39"/>
      <c r="E97" s="39"/>
      <c r="F97" s="39"/>
      <c r="G97" s="39"/>
      <c r="H97" s="39"/>
      <c r="I97" s="39"/>
      <c r="J97" s="39"/>
      <c r="K97" s="104">
        <f t="shared" si="4"/>
        <v>0</v>
      </c>
      <c r="L97" s="6"/>
    </row>
    <row r="98" spans="2:12" ht="18.75" customHeight="1">
      <c r="B98" s="14" t="s">
        <v>216</v>
      </c>
      <c r="C98" s="11">
        <v>7500</v>
      </c>
      <c r="D98" s="39">
        <v>308052.89</v>
      </c>
      <c r="E98" s="39">
        <v>118487.47</v>
      </c>
      <c r="F98" s="39">
        <v>16747.88</v>
      </c>
      <c r="G98" s="39"/>
      <c r="H98" s="39">
        <v>4401.94</v>
      </c>
      <c r="I98" s="39"/>
      <c r="J98" s="39">
        <v>450</v>
      </c>
      <c r="K98" s="104">
        <f t="shared" si="4"/>
        <v>448140.18</v>
      </c>
      <c r="L98" s="6"/>
    </row>
    <row r="99" spans="2:12" ht="18.75" customHeight="1">
      <c r="B99" s="14" t="s">
        <v>217</v>
      </c>
      <c r="C99" s="11">
        <v>7600</v>
      </c>
      <c r="D99" s="39"/>
      <c r="E99" s="39"/>
      <c r="F99" s="39"/>
      <c r="G99" s="39"/>
      <c r="H99" s="39"/>
      <c r="I99" s="39"/>
      <c r="J99" s="39"/>
      <c r="K99" s="104">
        <f t="shared" si="4"/>
        <v>0</v>
      </c>
      <c r="L99" s="6"/>
    </row>
    <row r="100" spans="2:12" ht="18.75" customHeight="1">
      <c r="B100" s="14" t="s">
        <v>218</v>
      </c>
      <c r="C100" s="11">
        <v>7700</v>
      </c>
      <c r="D100" s="39">
        <v>110623.51</v>
      </c>
      <c r="E100" s="39">
        <v>32515.92</v>
      </c>
      <c r="F100" s="39">
        <v>439641.06</v>
      </c>
      <c r="G100" s="39"/>
      <c r="H100" s="39">
        <v>5417.52</v>
      </c>
      <c r="I100" s="39">
        <v>962.55</v>
      </c>
      <c r="J100" s="39">
        <v>5900</v>
      </c>
      <c r="K100" s="104">
        <f t="shared" si="4"/>
        <v>595060.56</v>
      </c>
      <c r="L100" s="6"/>
    </row>
    <row r="101" spans="2:12" ht="18.75" customHeight="1">
      <c r="B101" s="14" t="s">
        <v>400</v>
      </c>
      <c r="C101" s="11">
        <v>7800</v>
      </c>
      <c r="D101" s="39">
        <v>1436554.64</v>
      </c>
      <c r="E101" s="39">
        <v>610942.51</v>
      </c>
      <c r="F101" s="39">
        <v>88594.4</v>
      </c>
      <c r="G101" s="39">
        <v>368411.8</v>
      </c>
      <c r="H101" s="39">
        <v>225854.26</v>
      </c>
      <c r="I101" s="39">
        <v>25945.97</v>
      </c>
      <c r="J101" s="39">
        <v>11071.02</v>
      </c>
      <c r="K101" s="104">
        <f t="shared" si="4"/>
        <v>2767374.6</v>
      </c>
      <c r="L101" s="6"/>
    </row>
    <row r="102" spans="2:12" ht="18.75" customHeight="1">
      <c r="B102" s="14" t="s">
        <v>219</v>
      </c>
      <c r="C102" s="11">
        <v>7900</v>
      </c>
      <c r="D102" s="39">
        <v>1264619.24</v>
      </c>
      <c r="E102" s="39">
        <v>617254.14</v>
      </c>
      <c r="F102" s="39">
        <v>800917.44</v>
      </c>
      <c r="G102" s="39">
        <v>1076416.11</v>
      </c>
      <c r="H102" s="39">
        <v>109826.37</v>
      </c>
      <c r="I102" s="39">
        <v>7579.57</v>
      </c>
      <c r="J102" s="39">
        <v>49512.51</v>
      </c>
      <c r="K102" s="104">
        <f t="shared" si="4"/>
        <v>3926125.38</v>
      </c>
      <c r="L102" s="6"/>
    </row>
    <row r="103" spans="2:12" ht="18.75" customHeight="1">
      <c r="B103" s="14" t="s">
        <v>220</v>
      </c>
      <c r="C103" s="11">
        <v>8100</v>
      </c>
      <c r="D103" s="39">
        <v>579495.15</v>
      </c>
      <c r="E103" s="39">
        <v>209627.17</v>
      </c>
      <c r="F103" s="39">
        <v>255496.24</v>
      </c>
      <c r="G103" s="39">
        <v>12666.8</v>
      </c>
      <c r="H103" s="39">
        <v>182837.72</v>
      </c>
      <c r="I103" s="39">
        <v>509</v>
      </c>
      <c r="J103" s="39">
        <v>725.1</v>
      </c>
      <c r="K103" s="104">
        <f t="shared" si="4"/>
        <v>1241357.18</v>
      </c>
      <c r="L103" s="6"/>
    </row>
    <row r="104" spans="2:12" ht="18.75" customHeight="1">
      <c r="B104" s="14" t="s">
        <v>221</v>
      </c>
      <c r="C104" s="11">
        <v>8200</v>
      </c>
      <c r="D104" s="39">
        <v>81550</v>
      </c>
      <c r="E104" s="39">
        <v>19362.17</v>
      </c>
      <c r="F104" s="39">
        <v>3306.34</v>
      </c>
      <c r="G104" s="39"/>
      <c r="H104" s="39">
        <v>58.02</v>
      </c>
      <c r="I104" s="39">
        <v>1079.14</v>
      </c>
      <c r="J104" s="39">
        <v>875</v>
      </c>
      <c r="K104" s="104">
        <f>ROUND(SUM(D104:J104),2)</f>
        <v>106230.67</v>
      </c>
      <c r="L104" s="6"/>
    </row>
    <row r="105" spans="2:12" ht="18.75" customHeight="1">
      <c r="B105" s="14" t="s">
        <v>222</v>
      </c>
      <c r="C105" s="11">
        <v>9100</v>
      </c>
      <c r="D105" s="39">
        <v>140459.23</v>
      </c>
      <c r="E105" s="39">
        <v>26977.55</v>
      </c>
      <c r="F105" s="39">
        <v>139240.55</v>
      </c>
      <c r="G105" s="39"/>
      <c r="H105" s="39">
        <v>719.9</v>
      </c>
      <c r="I105" s="39">
        <v>719.86</v>
      </c>
      <c r="J105" s="39">
        <v>16474.08</v>
      </c>
      <c r="K105" s="104">
        <f t="shared" si="4"/>
        <v>324591.17</v>
      </c>
      <c r="L105" s="6"/>
    </row>
    <row r="106" spans="2:12" ht="12.75">
      <c r="B106" s="99" t="s">
        <v>12</v>
      </c>
      <c r="C106" s="100"/>
      <c r="D106" s="238"/>
      <c r="E106" s="238"/>
      <c r="F106" s="238"/>
      <c r="G106" s="238"/>
      <c r="H106" s="238"/>
      <c r="I106" s="67"/>
      <c r="J106" s="238"/>
      <c r="K106" s="70"/>
      <c r="L106" s="6"/>
    </row>
    <row r="107" spans="2:12" ht="18.75" customHeight="1">
      <c r="B107" s="14" t="s">
        <v>223</v>
      </c>
      <c r="C107" s="11">
        <v>7420</v>
      </c>
      <c r="D107" s="239"/>
      <c r="E107" s="239"/>
      <c r="F107" s="239"/>
      <c r="G107" s="239"/>
      <c r="H107" s="239"/>
      <c r="I107" s="39"/>
      <c r="J107" s="239"/>
      <c r="K107" s="104">
        <f>ROUND(I107,2)</f>
        <v>0</v>
      </c>
      <c r="L107" s="6"/>
    </row>
    <row r="108" spans="2:12" ht="18.75" customHeight="1">
      <c r="B108" s="14" t="s">
        <v>224</v>
      </c>
      <c r="C108" s="11">
        <v>9300</v>
      </c>
      <c r="D108" s="239"/>
      <c r="E108" s="239"/>
      <c r="F108" s="239"/>
      <c r="G108" s="239"/>
      <c r="H108" s="239"/>
      <c r="I108" s="39">
        <v>138062.94</v>
      </c>
      <c r="J108" s="239"/>
      <c r="K108" s="104">
        <f>ROUND(I108,2)</f>
        <v>138062.94</v>
      </c>
      <c r="L108" s="6"/>
    </row>
    <row r="109" spans="2:12" ht="12.75">
      <c r="B109" s="99" t="s">
        <v>13</v>
      </c>
      <c r="C109" s="100"/>
      <c r="D109" s="238"/>
      <c r="E109" s="238"/>
      <c r="F109" s="238"/>
      <c r="G109" s="238"/>
      <c r="H109" s="238"/>
      <c r="I109" s="238"/>
      <c r="J109" s="67"/>
      <c r="K109" s="70"/>
      <c r="L109" s="6"/>
    </row>
    <row r="110" spans="2:12" ht="18.75" customHeight="1">
      <c r="B110" s="14" t="s">
        <v>33</v>
      </c>
      <c r="C110" s="11">
        <v>710</v>
      </c>
      <c r="D110" s="239"/>
      <c r="E110" s="239"/>
      <c r="F110" s="239"/>
      <c r="G110" s="239"/>
      <c r="H110" s="239"/>
      <c r="I110" s="239"/>
      <c r="J110" s="39"/>
      <c r="K110" s="104">
        <f>ROUND(J110,2)</f>
        <v>0</v>
      </c>
      <c r="L110" s="6"/>
    </row>
    <row r="111" spans="2:12" ht="18.75" customHeight="1">
      <c r="B111" s="14" t="s">
        <v>225</v>
      </c>
      <c r="C111" s="11">
        <v>720</v>
      </c>
      <c r="D111" s="239"/>
      <c r="E111" s="239"/>
      <c r="F111" s="239"/>
      <c r="G111" s="239"/>
      <c r="H111" s="239"/>
      <c r="I111" s="239"/>
      <c r="J111" s="39"/>
      <c r="K111" s="104">
        <f>ROUND(J111,2)</f>
        <v>0</v>
      </c>
      <c r="L111" s="6"/>
    </row>
    <row r="112" spans="2:12" ht="18.75" customHeight="1">
      <c r="B112" s="63" t="s">
        <v>226</v>
      </c>
      <c r="C112" s="101"/>
      <c r="D112" s="103">
        <f>ROUND(SUM(D88:D105),2)</f>
        <v>29081720.68</v>
      </c>
      <c r="E112" s="105">
        <f>ROUND(SUM(E88:E105),2)</f>
        <v>9577996.56</v>
      </c>
      <c r="F112" s="105">
        <f>ROUND(SUM(F88:F105),2)</f>
        <v>5047223.96</v>
      </c>
      <c r="G112" s="105">
        <f>ROUND(SUM(G88:G105),2)</f>
        <v>1458947.37</v>
      </c>
      <c r="H112" s="105">
        <f>ROUND(SUM(H88:H105),2)</f>
        <v>1179100</v>
      </c>
      <c r="I112" s="105">
        <f>ROUND(SUM(I88:I105)+SUM(I107:I108),2)</f>
        <v>525722.83</v>
      </c>
      <c r="J112" s="105">
        <f>ROUND(SUM(J88:J105)+SUM(J110:J111),2)</f>
        <v>1032053.35</v>
      </c>
      <c r="K112" s="105">
        <f t="shared" si="4"/>
        <v>47902764.75</v>
      </c>
      <c r="L112" s="6"/>
    </row>
    <row r="113" spans="2:12" ht="18.75" customHeight="1">
      <c r="B113" s="164" t="s">
        <v>14</v>
      </c>
      <c r="C113" s="101"/>
      <c r="D113" s="240"/>
      <c r="E113" s="240"/>
      <c r="F113" s="240"/>
      <c r="G113" s="241"/>
      <c r="H113" s="241"/>
      <c r="I113" s="241"/>
      <c r="J113" s="242"/>
      <c r="K113" s="103">
        <f>ROUND(D77-K112,2)</f>
        <v>-301507.5</v>
      </c>
      <c r="L113" s="6"/>
    </row>
    <row r="114" spans="3:11" ht="12.75">
      <c r="C114" s="32"/>
      <c r="J114" s="32"/>
      <c r="K114" s="165"/>
    </row>
    <row r="115" spans="2:3" ht="12.75">
      <c r="B115" s="92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124</v>
      </c>
      <c r="B118" s="94" t="str">
        <f>$B$1</f>
        <v>DISTRICT SCHOOL BOARD OF OKEECHOBEE COUNTY</v>
      </c>
    </row>
    <row r="119" spans="2:4" ht="12.75">
      <c r="B119" s="94" t="s">
        <v>445</v>
      </c>
      <c r="D119" s="35" t="s">
        <v>133</v>
      </c>
    </row>
    <row r="120" spans="2:4" ht="12.75">
      <c r="B120" s="94" t="s">
        <v>15</v>
      </c>
      <c r="C120" s="166"/>
      <c r="D120" s="35" t="s">
        <v>619</v>
      </c>
    </row>
    <row r="121" spans="2:4" ht="12.75">
      <c r="B121" s="228" t="str">
        <f>B4</f>
        <v>For the Fiscal Year Ended June 30, 2016</v>
      </c>
      <c r="D121" s="93" t="s">
        <v>1</v>
      </c>
    </row>
    <row r="122" spans="2:4" ht="25.5">
      <c r="B122" s="167" t="s">
        <v>370</v>
      </c>
      <c r="C122" s="155" t="s">
        <v>371</v>
      </c>
      <c r="D122" s="156"/>
    </row>
    <row r="123" spans="2:4" ht="18.75" customHeight="1">
      <c r="B123" s="26" t="s">
        <v>146</v>
      </c>
      <c r="C123" s="31">
        <v>3720</v>
      </c>
      <c r="D123" s="21"/>
    </row>
    <row r="124" spans="2:4" ht="18.75" customHeight="1">
      <c r="B124" s="26" t="s">
        <v>432</v>
      </c>
      <c r="C124" s="31">
        <v>3730</v>
      </c>
      <c r="D124" s="21">
        <v>9594</v>
      </c>
    </row>
    <row r="125" spans="2:4" ht="18.75" customHeight="1">
      <c r="B125" s="26" t="s">
        <v>16</v>
      </c>
      <c r="C125" s="31">
        <v>3740</v>
      </c>
      <c r="D125" s="22">
        <v>11781.13</v>
      </c>
    </row>
    <row r="126" spans="2:4" ht="12.75">
      <c r="B126" s="23" t="s">
        <v>17</v>
      </c>
      <c r="C126" s="27"/>
      <c r="D126" s="67"/>
    </row>
    <row r="127" spans="2:4" ht="18.75" customHeight="1">
      <c r="B127" s="3" t="s">
        <v>227</v>
      </c>
      <c r="C127" s="31">
        <v>3620</v>
      </c>
      <c r="D127" s="39"/>
    </row>
    <row r="128" spans="2:4" ht="18.75" customHeight="1">
      <c r="B128" s="3" t="s">
        <v>228</v>
      </c>
      <c r="C128" s="31">
        <v>3630</v>
      </c>
      <c r="D128" s="39">
        <v>581584.63</v>
      </c>
    </row>
    <row r="129" spans="2:4" ht="18.75" customHeight="1">
      <c r="B129" s="3" t="s">
        <v>229</v>
      </c>
      <c r="C129" s="31">
        <v>3640</v>
      </c>
      <c r="D129" s="39"/>
    </row>
    <row r="130" spans="2:4" ht="18.75" customHeight="1">
      <c r="B130" s="3" t="s">
        <v>230</v>
      </c>
      <c r="C130" s="31">
        <v>3660</v>
      </c>
      <c r="D130" s="39"/>
    </row>
    <row r="131" spans="2:4" ht="18.75" customHeight="1">
      <c r="B131" s="3" t="s">
        <v>231</v>
      </c>
      <c r="C131" s="31">
        <v>3670</v>
      </c>
      <c r="D131" s="39"/>
    </row>
    <row r="132" spans="2:4" ht="18.75" customHeight="1">
      <c r="B132" s="3" t="s">
        <v>232</v>
      </c>
      <c r="C132" s="31">
        <v>3690</v>
      </c>
      <c r="D132" s="39"/>
    </row>
    <row r="133" spans="2:4" ht="18.75" customHeight="1">
      <c r="B133" s="3" t="s">
        <v>233</v>
      </c>
      <c r="C133" s="147">
        <v>3600</v>
      </c>
      <c r="D133" s="103">
        <f>ROUND(SUM(D127:D132),2)</f>
        <v>581584.63</v>
      </c>
    </row>
    <row r="134" spans="2:4" ht="12.75">
      <c r="B134" s="23" t="s">
        <v>18</v>
      </c>
      <c r="C134" s="27"/>
      <c r="D134" s="67"/>
    </row>
    <row r="135" spans="2:4" ht="18.75" customHeight="1">
      <c r="B135" s="3" t="s">
        <v>234</v>
      </c>
      <c r="C135" s="31">
        <v>920</v>
      </c>
      <c r="D135" s="39"/>
    </row>
    <row r="136" spans="2:4" ht="18.75" customHeight="1">
      <c r="B136" s="3" t="s">
        <v>235</v>
      </c>
      <c r="C136" s="31">
        <v>930</v>
      </c>
      <c r="D136" s="39"/>
    </row>
    <row r="137" spans="2:4" ht="18.75" customHeight="1">
      <c r="B137" s="3" t="s">
        <v>236</v>
      </c>
      <c r="C137" s="31">
        <v>940</v>
      </c>
      <c r="D137" s="39">
        <v>-6443.5</v>
      </c>
    </row>
    <row r="138" spans="2:4" ht="18.75" customHeight="1">
      <c r="B138" s="3" t="s">
        <v>237</v>
      </c>
      <c r="C138" s="31">
        <v>960</v>
      </c>
      <c r="D138" s="39"/>
    </row>
    <row r="139" spans="2:4" ht="18.75" customHeight="1">
      <c r="B139" s="3" t="s">
        <v>238</v>
      </c>
      <c r="C139" s="31">
        <v>970</v>
      </c>
      <c r="D139" s="39"/>
    </row>
    <row r="140" spans="2:4" ht="18.75" customHeight="1">
      <c r="B140" s="3" t="s">
        <v>239</v>
      </c>
      <c r="C140" s="31">
        <v>990</v>
      </c>
      <c r="D140" s="39"/>
    </row>
    <row r="141" spans="2:4" ht="18.75" customHeight="1">
      <c r="B141" s="3" t="s">
        <v>240</v>
      </c>
      <c r="C141" s="147">
        <v>9700</v>
      </c>
      <c r="D141" s="103">
        <f>ROUND(SUM(D135:D140),2)</f>
        <v>-6443.5</v>
      </c>
    </row>
    <row r="142" spans="2:4" ht="12.75">
      <c r="B142" s="168"/>
      <c r="C142" s="27"/>
      <c r="D142" s="67"/>
    </row>
    <row r="143" spans="2:4" ht="18.75" customHeight="1">
      <c r="B143" s="24" t="s">
        <v>128</v>
      </c>
      <c r="C143" s="147"/>
      <c r="D143" s="106">
        <f>ROUND(SUM(D123:D125)+D133+D141,2)</f>
        <v>596516.26</v>
      </c>
    </row>
    <row r="144" spans="2:4" ht="12.75">
      <c r="B144" s="168"/>
      <c r="C144" s="27"/>
      <c r="D144" s="67"/>
    </row>
    <row r="145" spans="2:4" ht="18.75" customHeight="1">
      <c r="B145" s="24" t="s">
        <v>127</v>
      </c>
      <c r="C145" s="147"/>
      <c r="D145" s="106">
        <f>ROUND(K113+D143,2)</f>
        <v>295008.76</v>
      </c>
    </row>
    <row r="146" spans="2:4" ht="18.75" customHeight="1">
      <c r="B146" s="26" t="str">
        <f>IF(G2="","Beginning Fund Balance",CONCATENATE("Fund Balance, ",LOOKUP(G2,T2:T8,U2:U8)))</f>
        <v>Fund Balance, July 1, 2015</v>
      </c>
      <c r="C146" s="31">
        <v>2800</v>
      </c>
      <c r="D146" s="39">
        <v>6092351.81</v>
      </c>
    </row>
    <row r="147" spans="2:4" ht="18.75" customHeight="1">
      <c r="B147" s="169" t="s">
        <v>22</v>
      </c>
      <c r="C147" s="27">
        <v>2891</v>
      </c>
      <c r="D147" s="84"/>
    </row>
    <row r="148" spans="2:4" ht="12.75">
      <c r="B148" s="121" t="s">
        <v>303</v>
      </c>
      <c r="C148" s="122"/>
      <c r="D148" s="79"/>
    </row>
    <row r="149" spans="2:4" ht="18.75" customHeight="1">
      <c r="B149" s="14" t="s">
        <v>304</v>
      </c>
      <c r="C149" s="64">
        <v>2710</v>
      </c>
      <c r="D149" s="21">
        <v>155510.32</v>
      </c>
    </row>
    <row r="150" spans="2:4" ht="18.75" customHeight="1">
      <c r="B150" s="3" t="s">
        <v>305</v>
      </c>
      <c r="C150" s="31">
        <v>2720</v>
      </c>
      <c r="D150" s="39">
        <v>204703.16</v>
      </c>
    </row>
    <row r="151" spans="2:4" ht="18.75" customHeight="1">
      <c r="B151" s="3" t="s">
        <v>306</v>
      </c>
      <c r="C151" s="31">
        <v>2730</v>
      </c>
      <c r="D151" s="39"/>
    </row>
    <row r="152" spans="2:4" ht="18.75" customHeight="1">
      <c r="B152" s="3" t="s">
        <v>307</v>
      </c>
      <c r="C152" s="31">
        <v>2740</v>
      </c>
      <c r="D152" s="39">
        <v>242568.91</v>
      </c>
    </row>
    <row r="153" spans="2:4" ht="18.75" customHeight="1">
      <c r="B153" s="3" t="s">
        <v>308</v>
      </c>
      <c r="C153" s="31">
        <v>2750</v>
      </c>
      <c r="D153" s="22">
        <v>5784578.18</v>
      </c>
    </row>
    <row r="154" spans="2:4" ht="18.75" customHeight="1">
      <c r="B154" s="34" t="str">
        <f>IF(G2="","Total Ending Fund Balances",CONCATENATE("Total Fund Balances, ",LOOKUP(G2,T2:T8,V2:V8)))</f>
        <v>Total Fund Balances, June 30, 2016</v>
      </c>
      <c r="C154" s="88">
        <v>2700</v>
      </c>
      <c r="D154" s="107">
        <f>ROUND(SUM(D149:D153),2)</f>
        <v>6387360.57</v>
      </c>
    </row>
    <row r="155" spans="2:4" ht="12.75">
      <c r="B155" s="4"/>
      <c r="C155" s="170"/>
      <c r="D155" s="2"/>
    </row>
    <row r="156" spans="2:4" ht="12.75">
      <c r="B156" s="92" t="s">
        <v>6</v>
      </c>
      <c r="D156" s="165"/>
    </row>
    <row r="157" ht="12.75"/>
    <row r="158" ht="12.75"/>
    <row r="159" spans="1:11" ht="12.75">
      <c r="A159" s="1" t="s">
        <v>125</v>
      </c>
      <c r="B159" s="94" t="str">
        <f>$B$1</f>
        <v>DISTRICT SCHOOL BOARD OF OKEECHOBEE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443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134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327</v>
      </c>
      <c r="C162" s="9"/>
      <c r="D162" s="42" t="s">
        <v>620</v>
      </c>
      <c r="E162" s="9"/>
      <c r="F162" s="9"/>
      <c r="G162" s="9"/>
      <c r="H162" s="9"/>
      <c r="I162" s="9"/>
      <c r="J162" s="9"/>
      <c r="K162" s="9"/>
    </row>
    <row r="163" spans="2:11" ht="12.75">
      <c r="B163" s="228" t="str">
        <f>B4</f>
        <v>For the Fiscal Year Ended June 30, 2016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5.5">
      <c r="B164" s="125" t="s">
        <v>26</v>
      </c>
      <c r="C164" s="171" t="s">
        <v>371</v>
      </c>
      <c r="D164" s="172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153</v>
      </c>
      <c r="C165" s="54"/>
      <c r="D165" s="75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241</v>
      </c>
      <c r="C166" s="17">
        <v>3261</v>
      </c>
      <c r="D166" s="39">
        <v>2197407.6</v>
      </c>
      <c r="E166" s="9"/>
      <c r="F166" s="9"/>
      <c r="G166" s="9"/>
      <c r="H166" s="9"/>
      <c r="I166" s="9"/>
      <c r="J166" s="9"/>
      <c r="K166" s="9"/>
    </row>
    <row r="167" spans="2:11" ht="18.75" customHeight="1">
      <c r="B167" s="20" t="s">
        <v>242</v>
      </c>
      <c r="C167" s="17">
        <v>3262</v>
      </c>
      <c r="D167" s="39">
        <v>775916.73</v>
      </c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403</v>
      </c>
      <c r="C168" s="17">
        <v>3263</v>
      </c>
      <c r="D168" s="39">
        <v>44073.96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243</v>
      </c>
      <c r="C169" s="17">
        <v>3264</v>
      </c>
      <c r="D169" s="39"/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601</v>
      </c>
      <c r="C170" s="17">
        <v>3265</v>
      </c>
      <c r="D170" s="39">
        <v>256096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244</v>
      </c>
      <c r="C171" s="17">
        <v>3266</v>
      </c>
      <c r="D171" s="39"/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333</v>
      </c>
      <c r="C172" s="17">
        <v>3267</v>
      </c>
      <c r="D172" s="39">
        <v>92635.04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332</v>
      </c>
      <c r="C173" s="17">
        <v>3268</v>
      </c>
      <c r="D173" s="39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293</v>
      </c>
      <c r="C174" s="17">
        <v>3269</v>
      </c>
      <c r="D174" s="39"/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175</v>
      </c>
      <c r="C175" s="17">
        <v>3280</v>
      </c>
      <c r="D175" s="39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80</v>
      </c>
      <c r="C176" s="17">
        <v>3299</v>
      </c>
      <c r="D176" s="39">
        <v>74213.83</v>
      </c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176</v>
      </c>
      <c r="C177" s="19">
        <v>3200</v>
      </c>
      <c r="D177" s="103">
        <f>ROUND(SUM(D166:D176),2)</f>
        <v>3440343.16</v>
      </c>
      <c r="E177" s="55"/>
      <c r="F177" s="9"/>
      <c r="G177" s="9"/>
      <c r="H177" s="9"/>
      <c r="I177" s="9"/>
      <c r="J177" s="9"/>
      <c r="K177" s="9"/>
    </row>
    <row r="178" spans="2:11" ht="12.75">
      <c r="B178" s="53" t="s">
        <v>4</v>
      </c>
      <c r="C178" s="54"/>
      <c r="D178" s="71"/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245</v>
      </c>
      <c r="C179" s="17">
        <v>3337</v>
      </c>
      <c r="D179" s="39">
        <v>25246</v>
      </c>
      <c r="E179" s="9"/>
      <c r="F179" s="9"/>
      <c r="G179" s="9"/>
      <c r="H179" s="9"/>
      <c r="I179" s="9"/>
      <c r="J179" s="9"/>
      <c r="K179" s="9"/>
    </row>
    <row r="180" spans="2:11" ht="18.75" customHeight="1">
      <c r="B180" s="20" t="s">
        <v>246</v>
      </c>
      <c r="C180" s="17">
        <v>3338</v>
      </c>
      <c r="D180" s="39">
        <v>29423</v>
      </c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606</v>
      </c>
      <c r="C181" s="17">
        <v>3380</v>
      </c>
      <c r="D181" s="39"/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247</v>
      </c>
      <c r="C182" s="17">
        <v>3399</v>
      </c>
      <c r="D182" s="39"/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188</v>
      </c>
      <c r="C183" s="19">
        <v>3300</v>
      </c>
      <c r="D183" s="103">
        <f>ROUND(SUM(D179:D182),2)</f>
        <v>54669</v>
      </c>
      <c r="E183" s="55"/>
      <c r="F183" s="9"/>
      <c r="G183" s="9"/>
      <c r="H183" s="9"/>
      <c r="I183" s="9"/>
      <c r="J183" s="9"/>
      <c r="K183" s="9"/>
    </row>
    <row r="184" spans="2:11" ht="12.75">
      <c r="B184" s="53" t="s">
        <v>5</v>
      </c>
      <c r="C184" s="54"/>
      <c r="D184" s="71"/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31</v>
      </c>
      <c r="C185" s="17">
        <v>3431</v>
      </c>
      <c r="D185" s="39">
        <v>23.35</v>
      </c>
      <c r="E185" s="9"/>
      <c r="F185" s="9"/>
      <c r="G185" s="9"/>
      <c r="H185" s="9"/>
      <c r="I185" s="9"/>
      <c r="J185" s="9"/>
      <c r="K185" s="9"/>
    </row>
    <row r="186" spans="2:11" ht="18.75" customHeight="1">
      <c r="B186" s="20" t="s">
        <v>82</v>
      </c>
      <c r="C186" s="17">
        <v>3432</v>
      </c>
      <c r="D186" s="3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131</v>
      </c>
      <c r="C187" s="17">
        <v>3433</v>
      </c>
      <c r="D187" s="39"/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462</v>
      </c>
      <c r="C188" s="17">
        <v>3440</v>
      </c>
      <c r="D188" s="39"/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248</v>
      </c>
      <c r="C189" s="17">
        <v>3451</v>
      </c>
      <c r="D189" s="39">
        <v>154877.7</v>
      </c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249</v>
      </c>
      <c r="C190" s="17">
        <v>3452</v>
      </c>
      <c r="D190" s="39"/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250</v>
      </c>
      <c r="C191" s="17">
        <v>3453</v>
      </c>
      <c r="D191" s="39">
        <v>36026.25</v>
      </c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661</v>
      </c>
      <c r="C192" s="17">
        <v>3454</v>
      </c>
      <c r="D192" s="39">
        <v>169119.57</v>
      </c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251</v>
      </c>
      <c r="C193" s="17">
        <v>3455</v>
      </c>
      <c r="D193" s="39"/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252</v>
      </c>
      <c r="C194" s="17">
        <v>3456</v>
      </c>
      <c r="D194" s="39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148</v>
      </c>
      <c r="C195" s="17">
        <v>3495</v>
      </c>
      <c r="D195" s="39">
        <v>15343.95</v>
      </c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205</v>
      </c>
      <c r="C196" s="17">
        <v>3497</v>
      </c>
      <c r="D196" s="22"/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207</v>
      </c>
      <c r="C197" s="19">
        <v>3400</v>
      </c>
      <c r="D197" s="103">
        <f>ROUND(SUM(D185:D196),2)</f>
        <v>375390.82</v>
      </c>
      <c r="E197" s="55"/>
      <c r="F197" s="9"/>
      <c r="G197" s="9"/>
      <c r="H197" s="9"/>
      <c r="I197" s="9"/>
      <c r="J197" s="9"/>
      <c r="K197" s="9"/>
    </row>
    <row r="198" spans="2:11" ht="18.75" customHeight="1">
      <c r="B198" s="18" t="s">
        <v>208</v>
      </c>
      <c r="C198" s="19">
        <v>3000</v>
      </c>
      <c r="D198" s="107">
        <f>ROUND(D177+D183+D197,2)</f>
        <v>3870402.98</v>
      </c>
      <c r="E198" s="55"/>
      <c r="F198" s="9"/>
      <c r="G198" s="9"/>
      <c r="H198" s="9"/>
      <c r="I198" s="9"/>
      <c r="J198" s="9"/>
      <c r="K198" s="9"/>
    </row>
    <row r="199" spans="2:11" ht="12.75">
      <c r="B199" s="4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12.75">
      <c r="B200" s="49" t="s">
        <v>21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2.75">
      <c r="A203" s="1" t="s">
        <v>75</v>
      </c>
      <c r="B203" s="94" t="str">
        <f>$B$1</f>
        <v>DISTRICT SCHOOL BOARD OF OKEECHOBEE COUNTY</v>
      </c>
      <c r="C203" s="9"/>
      <c r="E203" s="9"/>
      <c r="F203" s="9"/>
      <c r="G203" s="9"/>
      <c r="H203" s="9"/>
      <c r="I203" s="9"/>
      <c r="J203" s="9"/>
      <c r="K203" s="9"/>
    </row>
    <row r="204" spans="2:11" ht="12.75">
      <c r="B204" s="43" t="s">
        <v>446</v>
      </c>
      <c r="C204" s="9"/>
      <c r="E204" s="9"/>
      <c r="F204" s="9"/>
      <c r="G204" s="9"/>
      <c r="H204" s="9"/>
      <c r="I204" s="9"/>
      <c r="J204" s="9"/>
      <c r="K204" s="9"/>
    </row>
    <row r="205" spans="2:11" ht="12.75">
      <c r="B205" s="43" t="s">
        <v>19</v>
      </c>
      <c r="C205" s="9"/>
      <c r="D205" s="57" t="s">
        <v>134</v>
      </c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329</v>
      </c>
      <c r="C206" s="9"/>
      <c r="D206" s="42" t="s">
        <v>621</v>
      </c>
      <c r="E206" s="9"/>
      <c r="F206" s="9"/>
      <c r="G206" s="9"/>
      <c r="H206" s="9"/>
      <c r="I206" s="9"/>
      <c r="J206" s="9"/>
      <c r="K206" s="9"/>
    </row>
    <row r="207" spans="2:11" ht="12.75">
      <c r="B207" s="228" t="str">
        <f>B4</f>
        <v>For the Fiscal Year Ended June 30, 2016</v>
      </c>
      <c r="C207" s="9"/>
      <c r="D207" s="52" t="s">
        <v>20</v>
      </c>
      <c r="E207" s="9"/>
      <c r="F207" s="9"/>
      <c r="G207" s="9"/>
      <c r="H207" s="9"/>
      <c r="I207" s="9"/>
      <c r="J207" s="9"/>
      <c r="K207" s="9"/>
    </row>
    <row r="208" spans="2:11" ht="25.5">
      <c r="B208" s="125" t="s">
        <v>149</v>
      </c>
      <c r="C208" s="171" t="s">
        <v>371</v>
      </c>
      <c r="D208" s="173"/>
      <c r="E208" s="9"/>
      <c r="F208" s="9"/>
      <c r="G208" s="9"/>
      <c r="H208" s="9"/>
      <c r="I208" s="9"/>
      <c r="J208" s="9"/>
      <c r="K208" s="9"/>
    </row>
    <row r="209" spans="2:11" ht="18.75" customHeight="1">
      <c r="B209" s="16" t="s">
        <v>8</v>
      </c>
      <c r="C209" s="17">
        <v>100</v>
      </c>
      <c r="D209" s="39">
        <v>1203977.77</v>
      </c>
      <c r="E209" s="9"/>
      <c r="F209" s="9"/>
      <c r="G209" s="9"/>
      <c r="H209" s="9"/>
      <c r="I209" s="9"/>
      <c r="J209" s="9"/>
      <c r="K209" s="9"/>
    </row>
    <row r="210" spans="2:11" ht="18.75" customHeight="1">
      <c r="B210" s="16" t="s">
        <v>55</v>
      </c>
      <c r="C210" s="17">
        <v>200</v>
      </c>
      <c r="D210" s="39">
        <v>495014.08</v>
      </c>
      <c r="E210" s="9"/>
      <c r="F210" s="55"/>
      <c r="G210" s="9"/>
      <c r="H210" s="9"/>
      <c r="I210" s="9"/>
      <c r="J210" s="9"/>
      <c r="K210" s="9"/>
    </row>
    <row r="211" spans="2:11" ht="18.75" customHeight="1">
      <c r="B211" s="16" t="s">
        <v>56</v>
      </c>
      <c r="C211" s="17">
        <v>300</v>
      </c>
      <c r="D211" s="39">
        <v>157918.06</v>
      </c>
      <c r="E211" s="9"/>
      <c r="F211" s="55"/>
      <c r="G211" s="9"/>
      <c r="H211" s="9"/>
      <c r="I211" s="9"/>
      <c r="J211" s="9"/>
      <c r="K211" s="9"/>
    </row>
    <row r="212" spans="2:11" ht="18.75" customHeight="1">
      <c r="B212" s="16" t="s">
        <v>57</v>
      </c>
      <c r="C212" s="17">
        <v>400</v>
      </c>
      <c r="D212" s="39">
        <v>384.82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58</v>
      </c>
      <c r="C213" s="17">
        <v>500</v>
      </c>
      <c r="D213" s="39">
        <v>1987207.01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253</v>
      </c>
      <c r="C214" s="17">
        <v>600</v>
      </c>
      <c r="D214" s="39">
        <v>4961.62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7</v>
      </c>
      <c r="C215" s="17">
        <v>700</v>
      </c>
      <c r="D215" s="39">
        <v>120928.36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254</v>
      </c>
      <c r="C216" s="17">
        <v>600</v>
      </c>
      <c r="D216" s="39">
        <v>116101.97</v>
      </c>
      <c r="E216" s="56">
        <v>9300</v>
      </c>
      <c r="F216" s="174" t="s">
        <v>266</v>
      </c>
      <c r="G216" s="9"/>
      <c r="H216" s="9"/>
      <c r="I216" s="9"/>
      <c r="J216" s="9"/>
      <c r="K216" s="9"/>
    </row>
    <row r="217" spans="2:11" ht="18.75" customHeight="1">
      <c r="B217" s="18" t="s">
        <v>226</v>
      </c>
      <c r="C217" s="19"/>
      <c r="D217" s="107">
        <f>ROUND(SUM(D209:D216),2)</f>
        <v>4086493.69</v>
      </c>
      <c r="E217" s="9"/>
      <c r="F217" s="9"/>
      <c r="G217" s="9"/>
      <c r="H217" s="9"/>
      <c r="I217" s="9"/>
      <c r="J217" s="9"/>
      <c r="K217" s="9"/>
    </row>
    <row r="218" spans="2:11" ht="18.75" customHeight="1">
      <c r="B218" s="18" t="s">
        <v>14</v>
      </c>
      <c r="C218" s="19"/>
      <c r="D218" s="107">
        <f>ROUND(D198-D217,2)</f>
        <v>-216090.71</v>
      </c>
      <c r="E218" s="9"/>
      <c r="F218" s="9"/>
      <c r="G218" s="9"/>
      <c r="H218" s="9"/>
      <c r="I218" s="9"/>
      <c r="J218" s="9"/>
      <c r="K218" s="9"/>
    </row>
    <row r="219" spans="2:11" ht="25.5">
      <c r="B219" s="127" t="s">
        <v>370</v>
      </c>
      <c r="C219" s="62"/>
      <c r="D219" s="107"/>
      <c r="E219" s="9"/>
      <c r="F219" s="55"/>
      <c r="G219" s="9"/>
      <c r="H219" s="9"/>
      <c r="I219" s="9"/>
      <c r="J219" s="9"/>
      <c r="K219" s="9"/>
    </row>
    <row r="220" spans="2:11" ht="18.75" customHeight="1">
      <c r="B220" s="16" t="s">
        <v>146</v>
      </c>
      <c r="C220" s="17">
        <v>3720</v>
      </c>
      <c r="D220" s="21"/>
      <c r="E220" s="9"/>
      <c r="F220" s="55"/>
      <c r="G220" s="9"/>
      <c r="H220" s="9"/>
      <c r="I220" s="9"/>
      <c r="J220" s="9"/>
      <c r="K220" s="9"/>
    </row>
    <row r="221" spans="2:11" ht="18.75" customHeight="1">
      <c r="B221" s="16" t="s">
        <v>335</v>
      </c>
      <c r="C221" s="17">
        <v>3730</v>
      </c>
      <c r="D221" s="21">
        <v>1748</v>
      </c>
      <c r="E221" s="9"/>
      <c r="F221" s="9"/>
      <c r="G221" s="9"/>
      <c r="H221" s="9"/>
      <c r="I221" s="9"/>
      <c r="J221" s="9"/>
      <c r="K221" s="9"/>
    </row>
    <row r="222" spans="2:11" ht="18.75" customHeight="1">
      <c r="B222" s="16" t="s">
        <v>16</v>
      </c>
      <c r="C222" s="17">
        <v>3740</v>
      </c>
      <c r="D222" s="21"/>
      <c r="E222" s="9"/>
      <c r="F222" s="9"/>
      <c r="G222" s="9"/>
      <c r="H222" s="9"/>
      <c r="I222" s="9"/>
      <c r="J222" s="9"/>
      <c r="K222" s="9"/>
    </row>
    <row r="223" spans="2:11" ht="12.75">
      <c r="B223" s="53" t="s">
        <v>17</v>
      </c>
      <c r="C223" s="54"/>
      <c r="D223" s="71"/>
      <c r="E223" s="9"/>
      <c r="F223" s="55"/>
      <c r="G223" s="9"/>
      <c r="H223" s="9"/>
      <c r="I223" s="9"/>
      <c r="J223" s="9"/>
      <c r="K223" s="9"/>
    </row>
    <row r="224" spans="2:11" ht="18.75" customHeight="1">
      <c r="B224" s="20" t="s">
        <v>255</v>
      </c>
      <c r="C224" s="17">
        <v>3610</v>
      </c>
      <c r="D224" s="39">
        <v>6443.5</v>
      </c>
      <c r="E224" s="9"/>
      <c r="F224" s="55"/>
      <c r="G224" s="9"/>
      <c r="H224" s="9"/>
      <c r="I224" s="9"/>
      <c r="J224" s="9"/>
      <c r="K224" s="9"/>
    </row>
    <row r="225" spans="2:11" ht="18.75" customHeight="1">
      <c r="B225" s="20" t="s">
        <v>227</v>
      </c>
      <c r="C225" s="17">
        <v>3620</v>
      </c>
      <c r="D225" s="3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228</v>
      </c>
      <c r="C226" s="17">
        <v>3630</v>
      </c>
      <c r="D226" s="39"/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256</v>
      </c>
      <c r="C227" s="17">
        <v>3650</v>
      </c>
      <c r="D227" s="22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230</v>
      </c>
      <c r="C228" s="17">
        <v>3660</v>
      </c>
      <c r="D228" s="22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231</v>
      </c>
      <c r="C229" s="17">
        <v>3670</v>
      </c>
      <c r="D229" s="21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232</v>
      </c>
      <c r="C230" s="17">
        <v>3690</v>
      </c>
      <c r="D230" s="21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233</v>
      </c>
      <c r="C231" s="19">
        <v>3600</v>
      </c>
      <c r="D231" s="107">
        <f>ROUND(SUM(D224:D230),2)</f>
        <v>6443.5</v>
      </c>
      <c r="E231" s="9"/>
      <c r="F231" s="55"/>
      <c r="G231" s="9"/>
      <c r="H231" s="9"/>
      <c r="I231" s="9"/>
      <c r="J231" s="9"/>
      <c r="K231" s="9"/>
    </row>
    <row r="232" spans="2:11" ht="12.75">
      <c r="B232" s="53" t="s">
        <v>18</v>
      </c>
      <c r="C232" s="54"/>
      <c r="D232" s="71"/>
      <c r="E232" s="9"/>
      <c r="F232" s="9"/>
      <c r="G232" s="9"/>
      <c r="H232" s="9"/>
      <c r="I232" s="9"/>
      <c r="J232" s="9"/>
      <c r="K232" s="9"/>
    </row>
    <row r="233" spans="2:11" ht="18.75" customHeight="1">
      <c r="B233" s="20" t="s">
        <v>257</v>
      </c>
      <c r="C233" s="17">
        <v>910</v>
      </c>
      <c r="D233" s="39"/>
      <c r="E233" s="9"/>
      <c r="F233" s="55"/>
      <c r="G233" s="9"/>
      <c r="H233" s="9"/>
      <c r="I233" s="9"/>
      <c r="J233" s="9"/>
      <c r="K233" s="9"/>
    </row>
    <row r="234" spans="2:11" ht="18.75" customHeight="1">
      <c r="B234" s="20" t="s">
        <v>234</v>
      </c>
      <c r="C234" s="17">
        <v>920</v>
      </c>
      <c r="D234" s="39"/>
      <c r="E234" s="9"/>
      <c r="F234" s="55"/>
      <c r="G234" s="9"/>
      <c r="H234" s="9"/>
      <c r="I234" s="9"/>
      <c r="J234" s="9"/>
      <c r="K234" s="9"/>
    </row>
    <row r="235" spans="2:11" ht="18.75" customHeight="1">
      <c r="B235" s="20" t="s">
        <v>235</v>
      </c>
      <c r="C235" s="17">
        <v>930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256</v>
      </c>
      <c r="C236" s="17">
        <v>950</v>
      </c>
      <c r="D236" s="22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237</v>
      </c>
      <c r="C237" s="17">
        <v>960</v>
      </c>
      <c r="D237" s="21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238</v>
      </c>
      <c r="C238" s="17">
        <v>970</v>
      </c>
      <c r="D238" s="21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239</v>
      </c>
      <c r="C239" s="17">
        <v>990</v>
      </c>
      <c r="D239" s="22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240</v>
      </c>
      <c r="C240" s="19">
        <v>9700</v>
      </c>
      <c r="D240" s="107">
        <f>ROUND(SUM(D233:D239),2)</f>
        <v>0</v>
      </c>
      <c r="E240" s="9"/>
      <c r="F240" s="55"/>
      <c r="G240" s="9"/>
      <c r="H240" s="9"/>
      <c r="I240" s="9"/>
      <c r="J240" s="9"/>
      <c r="K240" s="9"/>
    </row>
    <row r="241" spans="2:11" ht="18.75" customHeight="1">
      <c r="B241" s="18" t="s">
        <v>128</v>
      </c>
      <c r="C241" s="19"/>
      <c r="D241" s="107">
        <f>ROUND(SUM(D220:D222)+D231+D240,2)</f>
        <v>8191.5</v>
      </c>
      <c r="E241" s="9"/>
      <c r="F241" s="9"/>
      <c r="G241" s="9"/>
      <c r="H241" s="9"/>
      <c r="I241" s="9"/>
      <c r="J241" s="9"/>
      <c r="K241" s="9"/>
    </row>
    <row r="242" spans="2:11" ht="18.75" customHeight="1">
      <c r="B242" s="18" t="s">
        <v>77</v>
      </c>
      <c r="C242" s="19"/>
      <c r="D242" s="107">
        <f>ROUND(D218+D241,2)</f>
        <v>-207899.21</v>
      </c>
      <c r="E242" s="9"/>
      <c r="F242" s="9"/>
      <c r="G242" s="9"/>
      <c r="H242" s="9"/>
      <c r="I242" s="9"/>
      <c r="J242" s="9"/>
      <c r="K242" s="9"/>
    </row>
    <row r="243" spans="2:11" ht="18.75" customHeight="1">
      <c r="B243" s="26" t="str">
        <f>B146</f>
        <v>Fund Balance, July 1, 2015</v>
      </c>
      <c r="C243" s="31">
        <v>2800</v>
      </c>
      <c r="D243" s="21">
        <v>253903.88</v>
      </c>
      <c r="E243" s="9"/>
      <c r="F243" s="55"/>
      <c r="G243" s="9"/>
      <c r="H243" s="9"/>
      <c r="I243" s="9"/>
      <c r="J243" s="9"/>
      <c r="K243" s="9"/>
    </row>
    <row r="244" spans="2:11" ht="18.75" customHeight="1">
      <c r="B244" s="26" t="s">
        <v>22</v>
      </c>
      <c r="C244" s="31">
        <v>2891</v>
      </c>
      <c r="D244" s="21"/>
      <c r="E244" s="9"/>
      <c r="F244" s="55"/>
      <c r="G244" s="9"/>
      <c r="H244" s="9"/>
      <c r="I244" s="9"/>
      <c r="J244" s="9"/>
      <c r="K244" s="9"/>
    </row>
    <row r="245" spans="2:11" ht="12.75">
      <c r="B245" s="121" t="s">
        <v>303</v>
      </c>
      <c r="C245" s="122"/>
      <c r="D245" s="79"/>
      <c r="E245" s="9"/>
      <c r="F245" s="55"/>
      <c r="G245" s="9"/>
      <c r="H245" s="9"/>
      <c r="I245" s="9"/>
      <c r="J245" s="9"/>
      <c r="K245" s="9"/>
    </row>
    <row r="246" spans="2:11" ht="18.75" customHeight="1">
      <c r="B246" s="14" t="s">
        <v>304</v>
      </c>
      <c r="C246" s="64">
        <v>2710</v>
      </c>
      <c r="D246" s="21"/>
      <c r="E246" s="9"/>
      <c r="F246" s="55"/>
      <c r="G246" s="9"/>
      <c r="H246" s="9"/>
      <c r="I246" s="9"/>
      <c r="J246" s="9"/>
      <c r="K246" s="9"/>
    </row>
    <row r="247" spans="2:11" ht="18.75" customHeight="1">
      <c r="B247" s="3" t="s">
        <v>305</v>
      </c>
      <c r="C247" s="31">
        <v>2720</v>
      </c>
      <c r="D247" s="39">
        <v>46004.67</v>
      </c>
      <c r="E247" s="9"/>
      <c r="F247" s="55"/>
      <c r="G247" s="9"/>
      <c r="H247" s="9"/>
      <c r="I247" s="9"/>
      <c r="J247" s="9"/>
      <c r="K247" s="9"/>
    </row>
    <row r="248" spans="2:11" ht="18.75" customHeight="1">
      <c r="B248" s="3" t="s">
        <v>306</v>
      </c>
      <c r="C248" s="31">
        <v>2730</v>
      </c>
      <c r="D248" s="39"/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307</v>
      </c>
      <c r="C249" s="31">
        <v>2740</v>
      </c>
      <c r="D249" s="39"/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308</v>
      </c>
      <c r="C250" s="31">
        <v>2750</v>
      </c>
      <c r="D250" s="22"/>
      <c r="E250" s="9"/>
      <c r="F250" s="55"/>
      <c r="G250" s="9"/>
      <c r="H250" s="9"/>
      <c r="I250" s="9"/>
      <c r="J250" s="9"/>
      <c r="K250" s="9"/>
    </row>
    <row r="251" spans="2:11" ht="18.75" customHeight="1">
      <c r="B251" s="34" t="str">
        <f>B154</f>
        <v>Total Fund Balances, June 30, 2016</v>
      </c>
      <c r="C251" s="88">
        <v>2700</v>
      </c>
      <c r="D251" s="108">
        <f>ROUND(SUM(D246:D250),2)</f>
        <v>46004.67</v>
      </c>
      <c r="E251" s="9"/>
      <c r="F251" s="55"/>
      <c r="G251" s="9"/>
      <c r="H251" s="9"/>
      <c r="I251" s="9"/>
      <c r="J251" s="9"/>
      <c r="K251" s="9"/>
    </row>
    <row r="252" spans="2:11" ht="12.75">
      <c r="B252" s="9"/>
      <c r="C252" s="9"/>
      <c r="D252" s="109"/>
      <c r="E252" s="9"/>
      <c r="F252" s="55"/>
      <c r="G252" s="9"/>
      <c r="H252" s="9"/>
      <c r="I252" s="9"/>
      <c r="J252" s="9"/>
      <c r="K252" s="9"/>
    </row>
    <row r="253" spans="2:11" ht="12.75">
      <c r="B253" s="49" t="s">
        <v>23</v>
      </c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2.75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2.75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2.75">
      <c r="A256" s="1" t="s">
        <v>76</v>
      </c>
      <c r="B256" s="94" t="str">
        <f>$B$1</f>
        <v>DISTRICT SCHOOL BOARD OF OKEECHOBEE COUNTY</v>
      </c>
      <c r="C256" s="9"/>
      <c r="E256" s="9"/>
      <c r="F256" s="9"/>
      <c r="G256" s="9"/>
      <c r="H256" s="9"/>
      <c r="I256" s="9"/>
      <c r="J256" s="9"/>
      <c r="K256" s="9"/>
    </row>
    <row r="257" spans="2:11" ht="12.75">
      <c r="B257" s="43" t="s">
        <v>445</v>
      </c>
      <c r="C257" s="9"/>
      <c r="E257" s="9"/>
      <c r="F257" s="9"/>
      <c r="G257" s="9"/>
      <c r="H257" s="9"/>
      <c r="I257" s="9"/>
      <c r="J257" s="9"/>
      <c r="K257" s="9"/>
    </row>
    <row r="258" spans="2:11" ht="12.75">
      <c r="B258" s="43" t="s">
        <v>19</v>
      </c>
      <c r="C258" s="9"/>
      <c r="D258" s="42" t="s">
        <v>135</v>
      </c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328</v>
      </c>
      <c r="C259" s="9"/>
      <c r="D259" s="42" t="s">
        <v>622</v>
      </c>
      <c r="E259" s="9"/>
      <c r="F259" s="9"/>
      <c r="G259" s="9"/>
      <c r="H259" s="9"/>
      <c r="I259" s="9"/>
      <c r="J259" s="9"/>
      <c r="K259" s="9"/>
    </row>
    <row r="260" spans="2:11" ht="12.75">
      <c r="B260" s="228" t="str">
        <f>B4</f>
        <v>For the Fiscal Year Ended June 30, 2016</v>
      </c>
      <c r="C260" s="9"/>
      <c r="D260" s="52" t="s">
        <v>24</v>
      </c>
      <c r="E260" s="9"/>
      <c r="F260" s="56"/>
      <c r="G260" s="9"/>
      <c r="H260" s="9"/>
      <c r="I260" s="9"/>
      <c r="J260" s="9"/>
      <c r="K260" s="9"/>
    </row>
    <row r="261" spans="2:11" ht="25.5">
      <c r="B261" s="125" t="s">
        <v>2</v>
      </c>
      <c r="C261" s="171" t="s">
        <v>371</v>
      </c>
      <c r="D261" s="173"/>
      <c r="E261" s="9"/>
      <c r="F261" s="9"/>
      <c r="G261" s="9"/>
      <c r="H261" s="9"/>
      <c r="I261" s="9"/>
      <c r="J261" s="9"/>
      <c r="K261" s="9"/>
    </row>
    <row r="262" spans="2:11" ht="12.75">
      <c r="B262" s="53" t="s">
        <v>3</v>
      </c>
      <c r="C262" s="175"/>
      <c r="D262" s="75"/>
      <c r="E262" s="9"/>
      <c r="F262" s="9"/>
      <c r="G262" s="9"/>
      <c r="H262" s="9"/>
      <c r="I262" s="9"/>
      <c r="J262" s="9"/>
      <c r="K262" s="9"/>
    </row>
    <row r="263" spans="2:11" ht="18.75" customHeight="1">
      <c r="B263" s="261" t="s">
        <v>574</v>
      </c>
      <c r="C263" s="217">
        <v>3130</v>
      </c>
      <c r="D263" s="21"/>
      <c r="E263" s="9"/>
      <c r="F263" s="9"/>
      <c r="G263" s="9"/>
      <c r="H263" s="9"/>
      <c r="I263" s="9"/>
      <c r="J263" s="9"/>
      <c r="K263" s="9"/>
    </row>
    <row r="264" spans="2:11" ht="18.75" customHeight="1">
      <c r="B264" s="28" t="s">
        <v>575</v>
      </c>
      <c r="C264" s="62">
        <v>3170</v>
      </c>
      <c r="D264" s="21"/>
      <c r="E264" s="9"/>
      <c r="F264" s="9"/>
      <c r="G264" s="9"/>
      <c r="H264" s="9"/>
      <c r="I264" s="9"/>
      <c r="J264" s="9"/>
      <c r="K264" s="9"/>
    </row>
    <row r="265" spans="2:11" ht="18.75" customHeight="1">
      <c r="B265" s="20" t="s">
        <v>258</v>
      </c>
      <c r="C265" s="17">
        <v>3180</v>
      </c>
      <c r="D265" s="39"/>
      <c r="E265" s="9"/>
      <c r="F265" s="9"/>
      <c r="G265" s="9"/>
      <c r="H265" s="9"/>
      <c r="I265" s="9"/>
      <c r="J265" s="9"/>
      <c r="K265" s="9"/>
    </row>
    <row r="266" spans="2:11" ht="18.75" customHeight="1">
      <c r="B266" s="20" t="s">
        <v>171</v>
      </c>
      <c r="C266" s="17">
        <v>3191</v>
      </c>
      <c r="D266" s="39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532</v>
      </c>
      <c r="C267" s="17">
        <v>3192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38</v>
      </c>
      <c r="C268" s="17">
        <v>3199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172</v>
      </c>
      <c r="C269" s="19">
        <v>3100</v>
      </c>
      <c r="D269" s="107">
        <f>ROUND(SUM(D263:D268),2)</f>
        <v>0</v>
      </c>
      <c r="E269" s="9"/>
      <c r="F269" s="9"/>
      <c r="G269" s="9"/>
      <c r="H269" s="9"/>
      <c r="I269" s="9"/>
      <c r="J269" s="9"/>
      <c r="K269" s="9"/>
    </row>
    <row r="270" spans="2:11" ht="12.75">
      <c r="B270" s="53" t="s">
        <v>153</v>
      </c>
      <c r="C270" s="54"/>
      <c r="D270" s="71"/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576</v>
      </c>
      <c r="C271" s="17">
        <v>3201</v>
      </c>
      <c r="D271" s="39">
        <v>201596.06</v>
      </c>
      <c r="E271" s="55"/>
      <c r="F271" s="9"/>
      <c r="G271" s="9"/>
      <c r="H271" s="9"/>
      <c r="I271" s="9"/>
      <c r="J271" s="9"/>
      <c r="K271" s="9"/>
    </row>
    <row r="272" spans="2:11" ht="18.75" customHeight="1">
      <c r="B272" s="28" t="s">
        <v>173</v>
      </c>
      <c r="C272" s="62">
        <v>3202</v>
      </c>
      <c r="D272" s="22"/>
      <c r="E272" s="55"/>
      <c r="F272" s="9"/>
      <c r="G272" s="9"/>
      <c r="H272" s="9"/>
      <c r="I272" s="9"/>
      <c r="J272" s="9"/>
      <c r="K272" s="9"/>
    </row>
    <row r="273" spans="2:11" ht="18.75" customHeight="1">
      <c r="B273" s="28" t="s">
        <v>298</v>
      </c>
      <c r="C273" s="62">
        <v>3230</v>
      </c>
      <c r="D273" s="22">
        <v>1507617.26</v>
      </c>
      <c r="E273" s="9"/>
      <c r="F273" s="9"/>
      <c r="G273" s="9"/>
      <c r="H273" s="9"/>
      <c r="I273" s="9"/>
      <c r="J273" s="9"/>
      <c r="K273" s="9"/>
    </row>
    <row r="274" spans="2:11" ht="12.75">
      <c r="B274" s="263" t="s">
        <v>655</v>
      </c>
      <c r="C274" s="181"/>
      <c r="D274" s="79"/>
      <c r="E274" s="55"/>
      <c r="F274" s="9"/>
      <c r="G274" s="9"/>
      <c r="H274" s="9"/>
      <c r="I274" s="9"/>
      <c r="J274" s="9"/>
      <c r="K274" s="9"/>
    </row>
    <row r="275" spans="2:11" ht="18.75" customHeight="1">
      <c r="B275" s="216" t="s">
        <v>259</v>
      </c>
      <c r="C275" s="85">
        <v>3221</v>
      </c>
      <c r="D275" s="21"/>
      <c r="E275" s="55"/>
      <c r="F275" s="9"/>
      <c r="G275" s="9"/>
      <c r="H275" s="9"/>
      <c r="I275" s="9"/>
      <c r="J275" s="9"/>
      <c r="K275" s="9"/>
    </row>
    <row r="276" spans="2:11" ht="18.75" customHeight="1">
      <c r="B276" s="216" t="s">
        <v>577</v>
      </c>
      <c r="C276" s="17">
        <v>3222</v>
      </c>
      <c r="D276" s="39"/>
      <c r="E276" s="55"/>
      <c r="F276" s="9"/>
      <c r="G276" s="9"/>
      <c r="H276" s="9"/>
      <c r="I276" s="9"/>
      <c r="J276" s="9"/>
      <c r="K276" s="9"/>
    </row>
    <row r="277" spans="2:11" ht="18.75" customHeight="1">
      <c r="B277" s="216" t="s">
        <v>578</v>
      </c>
      <c r="C277" s="17">
        <v>3223</v>
      </c>
      <c r="D277" s="39"/>
      <c r="E277" s="55"/>
      <c r="F277" s="9"/>
      <c r="G277" s="9"/>
      <c r="H277" s="9"/>
      <c r="I277" s="9"/>
      <c r="J277" s="9"/>
      <c r="K277" s="9"/>
    </row>
    <row r="278" spans="2:11" ht="18.75" customHeight="1">
      <c r="B278" s="262" t="s">
        <v>579</v>
      </c>
      <c r="C278" s="54">
        <v>3224</v>
      </c>
      <c r="D278" s="84"/>
      <c r="E278" s="9"/>
      <c r="F278" s="9"/>
      <c r="G278" s="9"/>
      <c r="H278" s="9"/>
      <c r="I278" s="9"/>
      <c r="J278" s="9"/>
      <c r="K278" s="9"/>
    </row>
    <row r="279" spans="2:11" ht="12.75">
      <c r="B279" s="263" t="s">
        <v>656</v>
      </c>
      <c r="C279" s="181"/>
      <c r="D279" s="79"/>
      <c r="E279" s="9"/>
      <c r="F279" s="9"/>
      <c r="G279" s="9"/>
      <c r="H279" s="9"/>
      <c r="I279" s="9"/>
      <c r="J279" s="9"/>
      <c r="K279" s="9"/>
    </row>
    <row r="280" spans="2:11" ht="18.75" customHeight="1">
      <c r="B280" s="216" t="s">
        <v>582</v>
      </c>
      <c r="C280" s="17">
        <v>3240</v>
      </c>
      <c r="D280" s="39">
        <v>2859614.06</v>
      </c>
      <c r="E280" s="9"/>
      <c r="F280" s="9"/>
      <c r="G280" s="9"/>
      <c r="H280" s="9"/>
      <c r="I280" s="9"/>
      <c r="J280" s="9"/>
      <c r="K280" s="9"/>
    </row>
    <row r="281" spans="2:11" ht="18.75" customHeight="1">
      <c r="B281" s="216" t="s">
        <v>580</v>
      </c>
      <c r="C281" s="85">
        <v>3225</v>
      </c>
      <c r="D281" s="21">
        <v>303539.08</v>
      </c>
      <c r="E281" s="9"/>
      <c r="F281" s="9"/>
      <c r="G281" s="9"/>
      <c r="H281" s="9"/>
      <c r="I281" s="9"/>
      <c r="J281" s="9"/>
      <c r="K281" s="9"/>
    </row>
    <row r="282" spans="2:11" ht="18.75" customHeight="1">
      <c r="B282" s="216" t="s">
        <v>581</v>
      </c>
      <c r="C282" s="17">
        <v>3226</v>
      </c>
      <c r="D282" s="39"/>
      <c r="E282" s="9"/>
      <c r="F282" s="9"/>
      <c r="G282" s="9"/>
      <c r="H282" s="9"/>
      <c r="I282" s="9"/>
      <c r="J282" s="9"/>
      <c r="K282" s="9"/>
    </row>
    <row r="283" spans="2:11" ht="18.75" customHeight="1">
      <c r="B283" s="216" t="s">
        <v>583</v>
      </c>
      <c r="C283" s="17">
        <v>3241</v>
      </c>
      <c r="D283" s="39"/>
      <c r="E283" s="9"/>
      <c r="F283" s="9"/>
      <c r="G283" s="9"/>
      <c r="H283" s="9"/>
      <c r="I283" s="9"/>
      <c r="J283" s="9"/>
      <c r="K283" s="9"/>
    </row>
    <row r="284" spans="2:11" ht="18.75" customHeight="1">
      <c r="B284" s="216" t="s">
        <v>584</v>
      </c>
      <c r="C284" s="17">
        <v>3242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3" t="s">
        <v>175</v>
      </c>
      <c r="C285" s="11">
        <v>3280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" t="s">
        <v>260</v>
      </c>
      <c r="C286" s="17">
        <v>3293</v>
      </c>
      <c r="D286" s="39"/>
      <c r="E286" s="9"/>
      <c r="F286" s="9"/>
      <c r="G286" s="9"/>
      <c r="H286" s="9"/>
      <c r="I286" s="9"/>
      <c r="J286" s="9"/>
      <c r="K286" s="9"/>
    </row>
    <row r="287" spans="2:11" ht="18.75" customHeight="1">
      <c r="B287" s="20" t="s">
        <v>80</v>
      </c>
      <c r="C287" s="17">
        <v>3299</v>
      </c>
      <c r="D287" s="22">
        <v>232459.12</v>
      </c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176</v>
      </c>
      <c r="C288" s="19">
        <v>3200</v>
      </c>
      <c r="D288" s="107">
        <f>ROUND(SUM(D271:D287),2)</f>
        <v>5104825.58</v>
      </c>
      <c r="E288" s="9"/>
      <c r="F288" s="9"/>
      <c r="G288" s="9"/>
      <c r="H288" s="9"/>
      <c r="I288" s="9"/>
      <c r="J288" s="9"/>
      <c r="K288" s="9"/>
    </row>
    <row r="289" spans="2:11" ht="12.75">
      <c r="B289" s="53" t="s">
        <v>4</v>
      </c>
      <c r="C289" s="54"/>
      <c r="D289" s="71"/>
      <c r="E289" s="9"/>
      <c r="F289" s="9"/>
      <c r="G289" s="9"/>
      <c r="H289" s="9"/>
      <c r="I289" s="9"/>
      <c r="J289" s="9"/>
      <c r="K289" s="9"/>
    </row>
    <row r="290" spans="2:11" ht="18.75" customHeight="1">
      <c r="B290" s="261" t="s">
        <v>606</v>
      </c>
      <c r="C290" s="54">
        <v>3380</v>
      </c>
      <c r="D290" s="278"/>
      <c r="E290" s="9"/>
      <c r="F290" s="9"/>
      <c r="G290" s="9"/>
      <c r="H290" s="9"/>
      <c r="I290" s="9"/>
      <c r="J290" s="9"/>
      <c r="K290" s="9"/>
    </row>
    <row r="291" spans="2:11" ht="18.75" customHeight="1">
      <c r="B291" s="28" t="s">
        <v>247</v>
      </c>
      <c r="C291" s="62">
        <v>3399</v>
      </c>
      <c r="D291" s="22"/>
      <c r="E291" s="9"/>
      <c r="F291" s="9"/>
      <c r="G291" s="9"/>
      <c r="H291" s="9"/>
      <c r="I291" s="9"/>
      <c r="J291" s="9"/>
      <c r="K291" s="9"/>
    </row>
    <row r="292" spans="2:11" ht="18.75" customHeight="1">
      <c r="B292" s="20" t="s">
        <v>188</v>
      </c>
      <c r="C292" s="19">
        <v>3300</v>
      </c>
      <c r="D292" s="107">
        <f>ROUND(SUM(D290:D291),2)</f>
        <v>0</v>
      </c>
      <c r="E292" s="9"/>
      <c r="F292" s="9"/>
      <c r="G292" s="9"/>
      <c r="H292" s="9"/>
      <c r="I292" s="9"/>
      <c r="J292" s="9"/>
      <c r="K292" s="9"/>
    </row>
    <row r="293" spans="2:11" ht="12.75">
      <c r="B293" s="53" t="s">
        <v>5</v>
      </c>
      <c r="C293" s="54"/>
      <c r="D293" s="71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31</v>
      </c>
      <c r="C294" s="17">
        <v>3431</v>
      </c>
      <c r="D294" s="39"/>
      <c r="E294" s="55"/>
      <c r="F294" s="9"/>
      <c r="G294" s="9"/>
      <c r="H294" s="9"/>
      <c r="I294" s="9"/>
      <c r="J294" s="9"/>
      <c r="K294" s="9"/>
    </row>
    <row r="295" spans="2:11" ht="18.75" customHeight="1">
      <c r="B295" s="20" t="s">
        <v>82</v>
      </c>
      <c r="C295" s="17">
        <v>3432</v>
      </c>
      <c r="D295" s="39"/>
      <c r="E295" s="55"/>
      <c r="F295" s="9"/>
      <c r="G295" s="9"/>
      <c r="H295" s="9"/>
      <c r="I295" s="9"/>
      <c r="J295" s="9"/>
      <c r="K295" s="9"/>
    </row>
    <row r="296" spans="2:11" ht="18.75" customHeight="1">
      <c r="B296" s="20" t="s">
        <v>131</v>
      </c>
      <c r="C296" s="17">
        <v>3433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462</v>
      </c>
      <c r="C297" s="17">
        <v>3440</v>
      </c>
      <c r="D297" s="39"/>
      <c r="E297" s="9"/>
      <c r="F297" s="9"/>
      <c r="G297" s="9"/>
      <c r="H297" s="9"/>
      <c r="I297" s="9"/>
      <c r="J297" s="9"/>
      <c r="K297" s="9"/>
    </row>
    <row r="298" spans="2:11" ht="18.75" customHeight="1">
      <c r="B298" s="20" t="s">
        <v>193</v>
      </c>
      <c r="C298" s="17">
        <v>3461</v>
      </c>
      <c r="D298" s="39"/>
      <c r="E298" s="9"/>
      <c r="F298" s="9"/>
      <c r="G298" s="9"/>
      <c r="H298" s="9"/>
      <c r="I298" s="9"/>
      <c r="J298" s="9"/>
      <c r="K298" s="9"/>
    </row>
    <row r="299" spans="2:11" ht="18.75" customHeight="1">
      <c r="B299" s="20" t="s">
        <v>203</v>
      </c>
      <c r="C299" s="17">
        <v>3493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148</v>
      </c>
      <c r="C300" s="17">
        <v>3495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205</v>
      </c>
      <c r="C301" s="17">
        <v>3497</v>
      </c>
      <c r="D301" s="22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207</v>
      </c>
      <c r="C302" s="19">
        <v>3400</v>
      </c>
      <c r="D302" s="107">
        <f>ROUND(SUM(D294:D301),2)</f>
        <v>0</v>
      </c>
      <c r="E302" s="9"/>
      <c r="F302" s="9"/>
      <c r="G302" s="9"/>
      <c r="H302" s="9"/>
      <c r="I302" s="9"/>
      <c r="J302" s="9"/>
      <c r="K302" s="9"/>
    </row>
    <row r="303" spans="2:11" ht="18.75" customHeight="1">
      <c r="B303" s="18" t="s">
        <v>208</v>
      </c>
      <c r="C303" s="19">
        <v>3000</v>
      </c>
      <c r="D303" s="107">
        <f>ROUND(D269+D288+D292+D302,2)</f>
        <v>5104825.58</v>
      </c>
      <c r="E303" s="9"/>
      <c r="F303" s="9"/>
      <c r="G303" s="9"/>
      <c r="H303" s="9"/>
      <c r="I303" s="9"/>
      <c r="J303" s="9"/>
      <c r="K303" s="9"/>
    </row>
    <row r="304" spans="2:11" ht="12.75">
      <c r="B304" s="9"/>
      <c r="C304" s="9"/>
      <c r="D304" s="9"/>
      <c r="E304" s="55"/>
      <c r="F304" s="9"/>
      <c r="G304" s="9"/>
      <c r="H304" s="9"/>
      <c r="I304" s="9"/>
      <c r="J304" s="9"/>
      <c r="K304" s="9"/>
    </row>
    <row r="305" spans="2:11" ht="12.75">
      <c r="B305" s="49" t="s">
        <v>21</v>
      </c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2.75">
      <c r="B307" s="9"/>
      <c r="C307" s="9"/>
      <c r="D307" s="6"/>
      <c r="E307" s="9"/>
      <c r="F307" s="9"/>
      <c r="G307" s="9"/>
      <c r="H307" s="9"/>
      <c r="I307" s="9"/>
      <c r="J307" s="9"/>
      <c r="K307" s="9"/>
    </row>
    <row r="308" spans="1:11" ht="12.75">
      <c r="A308" s="1" t="s">
        <v>126</v>
      </c>
      <c r="B308" s="94" t="str">
        <f>$B$1</f>
        <v>DISTRICT SCHOOL BOARD OF OKEECHOBEE COUNTY</v>
      </c>
      <c r="C308" s="9"/>
      <c r="D308" s="9"/>
      <c r="E308" s="9"/>
      <c r="F308" s="9"/>
      <c r="G308" s="9"/>
      <c r="H308" s="56"/>
      <c r="I308" s="6"/>
      <c r="K308" s="57" t="s">
        <v>135</v>
      </c>
    </row>
    <row r="309" spans="2:11" ht="12.75">
      <c r="B309" s="43" t="s">
        <v>447</v>
      </c>
      <c r="C309" s="9"/>
      <c r="D309" s="9"/>
      <c r="E309" s="9"/>
      <c r="F309" s="9"/>
      <c r="G309" s="9"/>
      <c r="H309" s="9"/>
      <c r="I309" s="6"/>
      <c r="K309" s="42" t="s">
        <v>623</v>
      </c>
    </row>
    <row r="310" spans="2:11" ht="12.75">
      <c r="B310" s="228" t="str">
        <f>B4</f>
        <v>For the Fiscal Year Ended June 30, 2016</v>
      </c>
      <c r="C310" s="176"/>
      <c r="D310" s="10"/>
      <c r="E310" s="10"/>
      <c r="F310" s="10"/>
      <c r="G310" s="10"/>
      <c r="H310" s="10"/>
      <c r="I310" s="89"/>
      <c r="J310" s="10"/>
      <c r="K310" s="90" t="s">
        <v>24</v>
      </c>
    </row>
    <row r="311" spans="2:12" ht="12.75">
      <c r="B311" s="344" t="s">
        <v>10</v>
      </c>
      <c r="C311" s="346" t="s">
        <v>371</v>
      </c>
      <c r="D311" s="96">
        <v>100</v>
      </c>
      <c r="E311" s="96">
        <v>200</v>
      </c>
      <c r="F311" s="96">
        <v>300</v>
      </c>
      <c r="G311" s="96">
        <v>400</v>
      </c>
      <c r="H311" s="96">
        <v>500</v>
      </c>
      <c r="I311" s="96">
        <v>600</v>
      </c>
      <c r="J311" s="96">
        <v>700</v>
      </c>
      <c r="K311" s="349" t="s">
        <v>9</v>
      </c>
      <c r="L311" s="6"/>
    </row>
    <row r="312" spans="2:12" ht="25.5">
      <c r="B312" s="352"/>
      <c r="C312" s="346"/>
      <c r="D312" s="162" t="s">
        <v>8</v>
      </c>
      <c r="E312" s="162" t="s">
        <v>365</v>
      </c>
      <c r="F312" s="162" t="s">
        <v>366</v>
      </c>
      <c r="G312" s="162" t="s">
        <v>367</v>
      </c>
      <c r="H312" s="162" t="s">
        <v>368</v>
      </c>
      <c r="I312" s="162" t="s">
        <v>369</v>
      </c>
      <c r="J312" s="163" t="s">
        <v>7</v>
      </c>
      <c r="K312" s="349"/>
      <c r="L312" s="6"/>
    </row>
    <row r="313" spans="2:11" ht="12.75">
      <c r="B313" s="177" t="s">
        <v>11</v>
      </c>
      <c r="C313" s="178"/>
      <c r="D313" s="132"/>
      <c r="E313" s="132"/>
      <c r="F313" s="132"/>
      <c r="G313" s="132"/>
      <c r="H313" s="132"/>
      <c r="I313" s="132"/>
      <c r="J313" s="132"/>
      <c r="K313" s="132"/>
    </row>
    <row r="314" spans="2:11" ht="18.75" customHeight="1">
      <c r="B314" s="20" t="s">
        <v>209</v>
      </c>
      <c r="C314" s="17">
        <v>5000</v>
      </c>
      <c r="D314" s="39">
        <v>552957.82</v>
      </c>
      <c r="E314" s="39">
        <v>256644.57</v>
      </c>
      <c r="F314" s="39">
        <v>218867.75</v>
      </c>
      <c r="G314" s="39"/>
      <c r="H314" s="39">
        <v>711073.96</v>
      </c>
      <c r="I314" s="39">
        <v>229237.09</v>
      </c>
      <c r="J314" s="39">
        <v>9034.5</v>
      </c>
      <c r="K314" s="104">
        <f aca="true" t="shared" si="5" ref="K314:K335">ROUND(SUM(D314:J314),2)</f>
        <v>1977815.69</v>
      </c>
    </row>
    <row r="315" spans="2:11" ht="18.75" customHeight="1">
      <c r="B315" s="14" t="s">
        <v>590</v>
      </c>
      <c r="C315" s="62">
        <v>6100</v>
      </c>
      <c r="D315" s="39">
        <v>514450.39</v>
      </c>
      <c r="E315" s="39">
        <v>176614.12</v>
      </c>
      <c r="F315" s="39">
        <v>17415.8</v>
      </c>
      <c r="G315" s="39"/>
      <c r="H315" s="39">
        <v>50791.02</v>
      </c>
      <c r="I315" s="39">
        <v>1350.83</v>
      </c>
      <c r="J315" s="39">
        <v>2586.5</v>
      </c>
      <c r="K315" s="104">
        <f t="shared" si="5"/>
        <v>763208.66</v>
      </c>
    </row>
    <row r="316" spans="2:11" ht="18.75" customHeight="1">
      <c r="B316" s="20" t="s">
        <v>210</v>
      </c>
      <c r="C316" s="17">
        <v>6200</v>
      </c>
      <c r="D316" s="39"/>
      <c r="E316" s="39"/>
      <c r="F316" s="39"/>
      <c r="G316" s="39"/>
      <c r="H316" s="39">
        <v>24930.55</v>
      </c>
      <c r="I316" s="39"/>
      <c r="J316" s="39"/>
      <c r="K316" s="104">
        <f t="shared" si="5"/>
        <v>24930.55</v>
      </c>
    </row>
    <row r="317" spans="2:11" ht="18.75" customHeight="1">
      <c r="B317" s="20" t="s">
        <v>261</v>
      </c>
      <c r="C317" s="17">
        <v>6300</v>
      </c>
      <c r="D317" s="39">
        <v>631079.54</v>
      </c>
      <c r="E317" s="39">
        <v>176262.46</v>
      </c>
      <c r="F317" s="39">
        <v>32282.45</v>
      </c>
      <c r="G317" s="39"/>
      <c r="H317" s="39">
        <v>20543</v>
      </c>
      <c r="I317" s="39">
        <v>5060.18</v>
      </c>
      <c r="J317" s="39">
        <v>1805</v>
      </c>
      <c r="K317" s="104">
        <f t="shared" si="5"/>
        <v>867032.63</v>
      </c>
    </row>
    <row r="318" spans="2:11" ht="18.75" customHeight="1">
      <c r="B318" s="20" t="s">
        <v>212</v>
      </c>
      <c r="C318" s="17">
        <v>6400</v>
      </c>
      <c r="D318" s="39">
        <v>537566.63</v>
      </c>
      <c r="E318" s="39">
        <v>154501.76</v>
      </c>
      <c r="F318" s="39">
        <v>184062.17</v>
      </c>
      <c r="G318" s="39"/>
      <c r="H318" s="39">
        <v>812.22</v>
      </c>
      <c r="I318" s="39"/>
      <c r="J318" s="39">
        <v>35964.17</v>
      </c>
      <c r="K318" s="104">
        <f t="shared" si="5"/>
        <v>912906.95</v>
      </c>
    </row>
    <row r="319" spans="2:11" ht="18.75" customHeight="1">
      <c r="B319" s="20" t="s">
        <v>608</v>
      </c>
      <c r="C319" s="17">
        <v>6500</v>
      </c>
      <c r="D319" s="39">
        <v>101045.9</v>
      </c>
      <c r="E319" s="39">
        <v>35699.48</v>
      </c>
      <c r="F319" s="39"/>
      <c r="G319" s="39"/>
      <c r="H319" s="39"/>
      <c r="I319" s="39"/>
      <c r="J319" s="39"/>
      <c r="K319" s="104">
        <f>ROUND(SUM(D319:J319),2)</f>
        <v>136745.38</v>
      </c>
    </row>
    <row r="320" spans="2:11" ht="18.75" customHeight="1">
      <c r="B320" s="20" t="s">
        <v>262</v>
      </c>
      <c r="C320" s="17">
        <v>7100</v>
      </c>
      <c r="D320" s="39"/>
      <c r="E320" s="39"/>
      <c r="F320" s="39"/>
      <c r="G320" s="39"/>
      <c r="H320" s="39"/>
      <c r="I320" s="39"/>
      <c r="J320" s="39"/>
      <c r="K320" s="104">
        <f t="shared" si="5"/>
        <v>0</v>
      </c>
    </row>
    <row r="321" spans="2:11" ht="18.75" customHeight="1">
      <c r="B321" s="20" t="s">
        <v>213</v>
      </c>
      <c r="C321" s="17">
        <v>7200</v>
      </c>
      <c r="D321" s="39"/>
      <c r="E321" s="39"/>
      <c r="F321" s="39"/>
      <c r="G321" s="39"/>
      <c r="H321" s="39"/>
      <c r="I321" s="39"/>
      <c r="J321" s="39">
        <v>182248.35</v>
      </c>
      <c r="K321" s="104">
        <f t="shared" si="5"/>
        <v>182248.35</v>
      </c>
    </row>
    <row r="322" spans="2:11" ht="18.75" customHeight="1">
      <c r="B322" s="20" t="s">
        <v>214</v>
      </c>
      <c r="C322" s="17">
        <v>7300</v>
      </c>
      <c r="D322" s="39"/>
      <c r="E322" s="39"/>
      <c r="F322" s="39"/>
      <c r="G322" s="39"/>
      <c r="H322" s="39"/>
      <c r="I322" s="39"/>
      <c r="J322" s="39">
        <v>455</v>
      </c>
      <c r="K322" s="104">
        <f t="shared" si="5"/>
        <v>455</v>
      </c>
    </row>
    <row r="323" spans="2:11" ht="18.75" customHeight="1">
      <c r="B323" s="20" t="s">
        <v>215</v>
      </c>
      <c r="C323" s="17">
        <v>7410</v>
      </c>
      <c r="D323" s="39"/>
      <c r="E323" s="39"/>
      <c r="F323" s="39"/>
      <c r="G323" s="39"/>
      <c r="H323" s="39"/>
      <c r="I323" s="39"/>
      <c r="J323" s="39"/>
      <c r="K323" s="104">
        <f t="shared" si="5"/>
        <v>0</v>
      </c>
    </row>
    <row r="324" spans="2:11" ht="18.75" customHeight="1">
      <c r="B324" s="20" t="s">
        <v>216</v>
      </c>
      <c r="C324" s="17">
        <v>7500</v>
      </c>
      <c r="D324" s="39"/>
      <c r="E324" s="39"/>
      <c r="F324" s="39"/>
      <c r="G324" s="39"/>
      <c r="H324" s="39"/>
      <c r="I324" s="39"/>
      <c r="J324" s="39"/>
      <c r="K324" s="104">
        <f t="shared" si="5"/>
        <v>0</v>
      </c>
    </row>
    <row r="325" spans="2:11" ht="18.75" customHeight="1">
      <c r="B325" s="20" t="s">
        <v>217</v>
      </c>
      <c r="C325" s="17">
        <v>7600</v>
      </c>
      <c r="D325" s="39"/>
      <c r="E325" s="39"/>
      <c r="F325" s="39"/>
      <c r="G325" s="39"/>
      <c r="H325" s="39"/>
      <c r="I325" s="39"/>
      <c r="J325" s="39"/>
      <c r="K325" s="104">
        <f t="shared" si="5"/>
        <v>0</v>
      </c>
    </row>
    <row r="326" spans="2:11" ht="18.75" customHeight="1">
      <c r="B326" s="20" t="s">
        <v>218</v>
      </c>
      <c r="C326" s="17">
        <v>7700</v>
      </c>
      <c r="D326" s="39"/>
      <c r="E326" s="39"/>
      <c r="F326" s="39"/>
      <c r="G326" s="39"/>
      <c r="H326" s="39"/>
      <c r="I326" s="39"/>
      <c r="J326" s="39"/>
      <c r="K326" s="104">
        <f t="shared" si="5"/>
        <v>0</v>
      </c>
    </row>
    <row r="327" spans="2:11" ht="18.75" customHeight="1">
      <c r="B327" s="14" t="s">
        <v>400</v>
      </c>
      <c r="C327" s="62">
        <v>7800</v>
      </c>
      <c r="D327" s="39">
        <v>116212.48</v>
      </c>
      <c r="E327" s="39">
        <v>54077.76</v>
      </c>
      <c r="F327" s="39"/>
      <c r="G327" s="39"/>
      <c r="H327" s="39"/>
      <c r="I327" s="39"/>
      <c r="J327" s="39">
        <v>27.5</v>
      </c>
      <c r="K327" s="104">
        <f t="shared" si="5"/>
        <v>170317.74</v>
      </c>
    </row>
    <row r="328" spans="2:11" ht="18.75" customHeight="1">
      <c r="B328" s="20" t="s">
        <v>219</v>
      </c>
      <c r="C328" s="17">
        <v>7900</v>
      </c>
      <c r="D328" s="39"/>
      <c r="E328" s="39"/>
      <c r="F328" s="39">
        <v>100</v>
      </c>
      <c r="G328" s="39"/>
      <c r="H328" s="39"/>
      <c r="I328" s="39"/>
      <c r="J328" s="39"/>
      <c r="K328" s="104">
        <f t="shared" si="5"/>
        <v>100</v>
      </c>
    </row>
    <row r="329" spans="2:11" ht="18.75" customHeight="1">
      <c r="B329" s="20" t="s">
        <v>220</v>
      </c>
      <c r="C329" s="17">
        <v>8100</v>
      </c>
      <c r="D329" s="39"/>
      <c r="E329" s="39"/>
      <c r="F329" s="39"/>
      <c r="G329" s="39"/>
      <c r="H329" s="39"/>
      <c r="I329" s="39"/>
      <c r="J329" s="39"/>
      <c r="K329" s="104">
        <f t="shared" si="5"/>
        <v>0</v>
      </c>
    </row>
    <row r="330" spans="2:12" ht="18.75" customHeight="1">
      <c r="B330" s="14" t="s">
        <v>221</v>
      </c>
      <c r="C330" s="11">
        <v>8200</v>
      </c>
      <c r="D330" s="39"/>
      <c r="E330" s="39"/>
      <c r="F330" s="39"/>
      <c r="G330" s="39"/>
      <c r="H330" s="39"/>
      <c r="I330" s="39"/>
      <c r="J330" s="39"/>
      <c r="K330" s="104">
        <f t="shared" si="5"/>
        <v>0</v>
      </c>
      <c r="L330" s="6"/>
    </row>
    <row r="331" spans="2:11" ht="18.75" customHeight="1">
      <c r="B331" s="20" t="s">
        <v>222</v>
      </c>
      <c r="C331" s="17">
        <v>9100</v>
      </c>
      <c r="D331" s="39"/>
      <c r="E331" s="39"/>
      <c r="F331" s="39"/>
      <c r="G331" s="39"/>
      <c r="H331" s="39"/>
      <c r="I331" s="39"/>
      <c r="J331" s="39"/>
      <c r="K331" s="104">
        <f t="shared" si="5"/>
        <v>0</v>
      </c>
    </row>
    <row r="332" spans="2:11" ht="12.75">
      <c r="B332" s="53" t="s">
        <v>12</v>
      </c>
      <c r="C332" s="59"/>
      <c r="D332" s="243"/>
      <c r="E332" s="243"/>
      <c r="F332" s="243"/>
      <c r="G332" s="243"/>
      <c r="H332" s="243"/>
      <c r="I332" s="69"/>
      <c r="J332" s="243"/>
      <c r="K332" s="71"/>
    </row>
    <row r="333" spans="2:11" ht="18.75" customHeight="1">
      <c r="B333" s="20" t="s">
        <v>215</v>
      </c>
      <c r="C333" s="17">
        <v>7420</v>
      </c>
      <c r="D333" s="237"/>
      <c r="E333" s="237"/>
      <c r="F333" s="237"/>
      <c r="G333" s="237"/>
      <c r="H333" s="237"/>
      <c r="I333" s="39"/>
      <c r="J333" s="237"/>
      <c r="K333" s="104">
        <f>ROUND(I333,2)</f>
        <v>0</v>
      </c>
    </row>
    <row r="334" spans="2:11" ht="18.75" customHeight="1">
      <c r="B334" s="20" t="s">
        <v>224</v>
      </c>
      <c r="C334" s="17">
        <v>9300</v>
      </c>
      <c r="D334" s="237"/>
      <c r="E334" s="237"/>
      <c r="F334" s="237"/>
      <c r="G334" s="237"/>
      <c r="H334" s="237"/>
      <c r="I334" s="39">
        <v>69064.63</v>
      </c>
      <c r="J334" s="237"/>
      <c r="K334" s="104">
        <f>ROUND(I334,2)</f>
        <v>69064.63</v>
      </c>
    </row>
    <row r="335" spans="2:11" ht="18.75" customHeight="1">
      <c r="B335" s="15" t="s">
        <v>226</v>
      </c>
      <c r="C335" s="59"/>
      <c r="D335" s="81">
        <f>ROUND(SUM(D314:D331),2)</f>
        <v>2453312.76</v>
      </c>
      <c r="E335" s="111">
        <f>ROUND(SUM(E314:E331),2)</f>
        <v>853800.15</v>
      </c>
      <c r="F335" s="111">
        <f>ROUND(SUM(F314:F331),2)</f>
        <v>452728.17</v>
      </c>
      <c r="G335" s="111">
        <f>ROUND(SUM(G314:G331),2)</f>
        <v>0</v>
      </c>
      <c r="H335" s="111">
        <f>ROUND(SUM(H314:H331),2)</f>
        <v>808150.75</v>
      </c>
      <c r="I335" s="111">
        <f>ROUND(SUM(I314:I331)+SUM(I333:I334),2)</f>
        <v>304712.73</v>
      </c>
      <c r="J335" s="111">
        <f>ROUND(SUM(J314:J331),2)</f>
        <v>232121.02</v>
      </c>
      <c r="K335" s="110">
        <f t="shared" si="5"/>
        <v>5104825.58</v>
      </c>
    </row>
    <row r="336" spans="2:11" ht="18.75" customHeight="1">
      <c r="B336" s="82" t="s">
        <v>25</v>
      </c>
      <c r="C336" s="179"/>
      <c r="D336" s="236"/>
      <c r="E336" s="244"/>
      <c r="F336" s="244"/>
      <c r="G336" s="244"/>
      <c r="H336" s="244"/>
      <c r="I336" s="244"/>
      <c r="J336" s="244"/>
      <c r="K336" s="103">
        <f>ROUND(D303-K335,2)</f>
        <v>0</v>
      </c>
    </row>
    <row r="337" spans="2:4" ht="25.5">
      <c r="B337" s="127" t="s">
        <v>370</v>
      </c>
      <c r="C337" s="220" t="s">
        <v>371</v>
      </c>
      <c r="D337" s="126"/>
    </row>
    <row r="338" spans="2:4" ht="18.75" customHeight="1">
      <c r="B338" s="16" t="s">
        <v>146</v>
      </c>
      <c r="C338" s="17">
        <v>3720</v>
      </c>
      <c r="D338" s="21"/>
    </row>
    <row r="339" spans="2:4" ht="18.75" customHeight="1">
      <c r="B339" s="16" t="s">
        <v>433</v>
      </c>
      <c r="C339" s="17">
        <v>3730</v>
      </c>
      <c r="D339" s="21"/>
    </row>
    <row r="340" spans="2:4" ht="18.75" customHeight="1">
      <c r="B340" s="16" t="s">
        <v>16</v>
      </c>
      <c r="C340" s="17">
        <v>3740</v>
      </c>
      <c r="D340" s="21"/>
    </row>
    <row r="341" spans="2:4" ht="12.75">
      <c r="B341" s="53" t="s">
        <v>17</v>
      </c>
      <c r="C341" s="54"/>
      <c r="D341" s="72"/>
    </row>
    <row r="342" spans="2:4" ht="18.75" customHeight="1">
      <c r="B342" s="20" t="s">
        <v>255</v>
      </c>
      <c r="C342" s="17">
        <v>3610</v>
      </c>
      <c r="D342" s="21"/>
    </row>
    <row r="343" spans="2:4" ht="18.75" customHeight="1">
      <c r="B343" s="20" t="s">
        <v>227</v>
      </c>
      <c r="C343" s="17">
        <v>3620</v>
      </c>
      <c r="D343" s="21"/>
    </row>
    <row r="344" spans="2:4" ht="18.75" customHeight="1">
      <c r="B344" s="20" t="s">
        <v>228</v>
      </c>
      <c r="C344" s="17">
        <v>3630</v>
      </c>
      <c r="D344" s="21"/>
    </row>
    <row r="345" spans="2:4" ht="18.75" customHeight="1">
      <c r="B345" s="20" t="s">
        <v>256</v>
      </c>
      <c r="C345" s="17">
        <v>3650</v>
      </c>
      <c r="D345" s="21"/>
    </row>
    <row r="346" spans="2:4" ht="18.75" customHeight="1">
      <c r="B346" s="20" t="s">
        <v>230</v>
      </c>
      <c r="C346" s="17">
        <v>3660</v>
      </c>
      <c r="D346" s="21"/>
    </row>
    <row r="347" spans="2:4" ht="18.75" customHeight="1">
      <c r="B347" s="20" t="s">
        <v>231</v>
      </c>
      <c r="C347" s="17">
        <v>3670</v>
      </c>
      <c r="D347" s="22"/>
    </row>
    <row r="348" spans="2:4" ht="18.75" customHeight="1">
      <c r="B348" s="20" t="s">
        <v>232</v>
      </c>
      <c r="C348" s="17">
        <v>3690</v>
      </c>
      <c r="D348" s="73"/>
    </row>
    <row r="349" spans="2:4" ht="18.75" customHeight="1">
      <c r="B349" s="20" t="s">
        <v>233</v>
      </c>
      <c r="C349" s="19">
        <v>3600</v>
      </c>
      <c r="D349" s="107">
        <f>ROUND(SUM(D342:D348),2)</f>
        <v>0</v>
      </c>
    </row>
    <row r="350" spans="2:4" ht="12.75">
      <c r="B350" s="53" t="s">
        <v>18</v>
      </c>
      <c r="C350" s="54"/>
      <c r="D350" s="72"/>
    </row>
    <row r="351" spans="2:4" ht="18.75" customHeight="1">
      <c r="B351" s="20" t="s">
        <v>263</v>
      </c>
      <c r="C351" s="17">
        <v>910</v>
      </c>
      <c r="D351" s="21"/>
    </row>
    <row r="352" spans="2:4" ht="18.75" customHeight="1">
      <c r="B352" s="20" t="s">
        <v>234</v>
      </c>
      <c r="C352" s="17">
        <v>920</v>
      </c>
      <c r="D352" s="21"/>
    </row>
    <row r="353" spans="2:4" ht="18.75" customHeight="1">
      <c r="B353" s="20" t="s">
        <v>235</v>
      </c>
      <c r="C353" s="17">
        <v>930</v>
      </c>
      <c r="D353" s="21"/>
    </row>
    <row r="354" spans="2:4" ht="18.75" customHeight="1">
      <c r="B354" s="20" t="s">
        <v>256</v>
      </c>
      <c r="C354" s="17">
        <v>950</v>
      </c>
      <c r="D354" s="21"/>
    </row>
    <row r="355" spans="2:4" ht="18.75" customHeight="1">
      <c r="B355" s="20" t="s">
        <v>237</v>
      </c>
      <c r="C355" s="17">
        <v>960</v>
      </c>
      <c r="D355" s="22"/>
    </row>
    <row r="356" spans="2:4" ht="18.75" customHeight="1">
      <c r="B356" s="20" t="s">
        <v>238</v>
      </c>
      <c r="C356" s="17">
        <v>970</v>
      </c>
      <c r="D356" s="22"/>
    </row>
    <row r="357" spans="2:4" ht="18.75" customHeight="1">
      <c r="B357" s="20" t="s">
        <v>239</v>
      </c>
      <c r="C357" s="17">
        <v>990</v>
      </c>
      <c r="D357" s="73"/>
    </row>
    <row r="358" spans="2:4" ht="18.75" customHeight="1">
      <c r="B358" s="20" t="s">
        <v>240</v>
      </c>
      <c r="C358" s="19">
        <v>9700</v>
      </c>
      <c r="D358" s="107">
        <f>ROUND(SUM(D351:D357),2)</f>
        <v>0</v>
      </c>
    </row>
    <row r="359" spans="2:4" ht="18.75" customHeight="1">
      <c r="B359" s="18" t="s">
        <v>128</v>
      </c>
      <c r="C359" s="19"/>
      <c r="D359" s="107">
        <f>ROUND(SUM(D338:D340)+D349+D358,2)</f>
        <v>0</v>
      </c>
    </row>
    <row r="360" spans="2:4" ht="18.75" customHeight="1">
      <c r="B360" s="18" t="s">
        <v>77</v>
      </c>
      <c r="C360" s="17"/>
      <c r="D360" s="107">
        <f>ROUND(K336+D359,2)</f>
        <v>0</v>
      </c>
    </row>
    <row r="361" spans="2:4" ht="18.75" customHeight="1">
      <c r="B361" s="26" t="str">
        <f>B146</f>
        <v>Fund Balance, July 1, 2015</v>
      </c>
      <c r="C361" s="31">
        <v>2800</v>
      </c>
      <c r="D361" s="21"/>
    </row>
    <row r="362" spans="2:4" ht="18.75" customHeight="1">
      <c r="B362" s="26" t="s">
        <v>22</v>
      </c>
      <c r="C362" s="31">
        <v>2891</v>
      </c>
      <c r="D362" s="21"/>
    </row>
    <row r="363" spans="2:4" ht="12.75">
      <c r="B363" s="121" t="s">
        <v>303</v>
      </c>
      <c r="C363" s="122"/>
      <c r="D363" s="79"/>
    </row>
    <row r="364" spans="2:4" ht="18.75" customHeight="1">
      <c r="B364" s="14" t="s">
        <v>304</v>
      </c>
      <c r="C364" s="64">
        <v>2710</v>
      </c>
      <c r="D364" s="21"/>
    </row>
    <row r="365" spans="2:4" ht="18.75" customHeight="1">
      <c r="B365" s="3" t="s">
        <v>305</v>
      </c>
      <c r="C365" s="31">
        <v>2720</v>
      </c>
      <c r="D365" s="39"/>
    </row>
    <row r="366" spans="2:4" ht="18.75" customHeight="1">
      <c r="B366" s="3" t="s">
        <v>306</v>
      </c>
      <c r="C366" s="31">
        <v>2730</v>
      </c>
      <c r="D366" s="39"/>
    </row>
    <row r="367" spans="2:4" ht="18.75" customHeight="1">
      <c r="B367" s="3" t="s">
        <v>307</v>
      </c>
      <c r="C367" s="31">
        <v>2740</v>
      </c>
      <c r="D367" s="39"/>
    </row>
    <row r="368" spans="2:4" ht="18.75" customHeight="1">
      <c r="B368" s="3" t="s">
        <v>308</v>
      </c>
      <c r="C368" s="31">
        <v>2750</v>
      </c>
      <c r="D368" s="139"/>
    </row>
    <row r="369" spans="2:4" ht="18.75" customHeight="1">
      <c r="B369" s="34" t="str">
        <f>B154</f>
        <v>Total Fund Balances, June 30, 2016</v>
      </c>
      <c r="C369" s="88">
        <v>2700</v>
      </c>
      <c r="D369" s="108">
        <f>ROUND(SUM(D364:D368),2)</f>
        <v>0</v>
      </c>
    </row>
    <row r="370" spans="2:11" ht="12.75">
      <c r="B370" s="49"/>
      <c r="C370" s="60"/>
      <c r="E370" s="9"/>
      <c r="F370" s="9"/>
      <c r="G370" s="9"/>
      <c r="H370" s="8"/>
      <c r="I370" s="8"/>
      <c r="J370" s="9"/>
      <c r="K370" s="9"/>
    </row>
    <row r="371" spans="2:11" ht="12.75">
      <c r="B371" s="9" t="s">
        <v>21</v>
      </c>
      <c r="C371" s="8"/>
      <c r="D371" s="8"/>
      <c r="E371" s="9"/>
      <c r="F371" s="9"/>
      <c r="G371" s="9"/>
      <c r="H371" s="8"/>
      <c r="I371" s="8"/>
      <c r="J371" s="9"/>
      <c r="K371" s="9"/>
    </row>
    <row r="372" spans="2:11" ht="12.75">
      <c r="B372" s="9"/>
      <c r="C372" s="8"/>
      <c r="D372" s="8"/>
      <c r="E372" s="9"/>
      <c r="F372" s="9"/>
      <c r="G372" s="9"/>
      <c r="H372" s="8"/>
      <c r="I372" s="8"/>
      <c r="J372" s="9"/>
      <c r="K372" s="9"/>
    </row>
    <row r="373" spans="2:11" ht="12.75">
      <c r="B373" s="9"/>
      <c r="C373" s="8"/>
      <c r="D373" s="8"/>
      <c r="E373" s="9"/>
      <c r="F373" s="9"/>
      <c r="G373" s="9"/>
      <c r="H373" s="8"/>
      <c r="I373" s="8"/>
      <c r="J373" s="9"/>
      <c r="K373" s="9"/>
    </row>
    <row r="374" spans="1:13" ht="12.75">
      <c r="A374" s="1" t="s">
        <v>84</v>
      </c>
      <c r="B374" s="94" t="str">
        <f>$B$1</f>
        <v>DISTRICT SCHOOL BOARD OF OKEECHOBEE COUNTY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2:13" ht="12.75">
      <c r="B375" s="43" t="s">
        <v>448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2:13" ht="12.75">
      <c r="B376" s="43" t="s">
        <v>312</v>
      </c>
      <c r="C376" s="9"/>
      <c r="D376" s="9"/>
      <c r="E376" s="9"/>
      <c r="F376" s="9"/>
      <c r="G376" s="42" t="s">
        <v>136</v>
      </c>
      <c r="H376" s="9"/>
      <c r="I376" s="9"/>
      <c r="J376" s="9"/>
      <c r="K376" s="9"/>
      <c r="L376" s="9"/>
      <c r="M376" s="9"/>
    </row>
    <row r="377" spans="2:13" ht="12.75">
      <c r="B377" s="43" t="s">
        <v>313</v>
      </c>
      <c r="C377" s="9"/>
      <c r="D377" s="9"/>
      <c r="E377" s="9"/>
      <c r="G377" s="42" t="s">
        <v>624</v>
      </c>
      <c r="H377" s="218"/>
      <c r="I377" s="218"/>
      <c r="J377" s="9"/>
      <c r="K377" s="9"/>
      <c r="L377" s="9"/>
      <c r="M377" s="9"/>
    </row>
    <row r="378" spans="2:13" ht="12.75">
      <c r="B378" s="228" t="str">
        <f>B4</f>
        <v>For the Fiscal Year Ended June 30, 2016</v>
      </c>
      <c r="C378" s="9"/>
      <c r="D378" s="9"/>
      <c r="E378" s="52"/>
      <c r="G378" s="52" t="s">
        <v>609</v>
      </c>
      <c r="H378" s="218"/>
      <c r="I378" s="218"/>
      <c r="J378" s="9"/>
      <c r="K378" s="9"/>
      <c r="L378" s="9"/>
      <c r="M378" s="9"/>
    </row>
    <row r="379" spans="2:13" ht="25.5">
      <c r="B379" s="353" t="s">
        <v>2</v>
      </c>
      <c r="C379" s="355" t="s">
        <v>371</v>
      </c>
      <c r="D379" s="134" t="s">
        <v>586</v>
      </c>
      <c r="E379" s="134" t="s">
        <v>585</v>
      </c>
      <c r="F379" s="134" t="s">
        <v>587</v>
      </c>
      <c r="G379" s="340" t="s">
        <v>48</v>
      </c>
      <c r="H379" s="354"/>
      <c r="I379" s="354"/>
      <c r="J379" s="9"/>
      <c r="K379" s="9"/>
      <c r="L379" s="9"/>
      <c r="M379" s="9"/>
    </row>
    <row r="380" spans="2:13" ht="18.75" customHeight="1">
      <c r="B380" s="353"/>
      <c r="C380" s="356"/>
      <c r="D380" s="131">
        <v>432</v>
      </c>
      <c r="E380" s="131">
        <v>433</v>
      </c>
      <c r="F380" s="131">
        <v>434</v>
      </c>
      <c r="G380" s="341"/>
      <c r="H380" s="354"/>
      <c r="I380" s="354"/>
      <c r="J380" s="9"/>
      <c r="K380" s="9"/>
      <c r="L380" s="9"/>
      <c r="M380" s="9"/>
    </row>
    <row r="381" spans="2:13" ht="12.75">
      <c r="B381" s="128" t="s">
        <v>3</v>
      </c>
      <c r="C381" s="129"/>
      <c r="D381" s="130"/>
      <c r="E381" s="130"/>
      <c r="F381" s="130"/>
      <c r="G381" s="180"/>
      <c r="H381" s="219"/>
      <c r="I381" s="142"/>
      <c r="J381" s="9"/>
      <c r="K381" s="9"/>
      <c r="L381" s="9"/>
      <c r="M381" s="9"/>
    </row>
    <row r="382" spans="2:13" ht="18.75" customHeight="1">
      <c r="B382" s="20" t="s">
        <v>596</v>
      </c>
      <c r="C382" s="17">
        <v>3170</v>
      </c>
      <c r="D382" s="209"/>
      <c r="E382" s="209"/>
      <c r="F382" s="233"/>
      <c r="G382" s="108">
        <f>SUM(D382:F382)</f>
        <v>0</v>
      </c>
      <c r="H382" s="142"/>
      <c r="I382" s="142"/>
      <c r="J382" s="9"/>
      <c r="K382" s="9"/>
      <c r="L382" s="9"/>
      <c r="M382" s="9"/>
    </row>
    <row r="383" spans="2:13" ht="18.75" customHeight="1">
      <c r="B383" s="20" t="s">
        <v>258</v>
      </c>
      <c r="C383" s="17">
        <v>3180</v>
      </c>
      <c r="D383" s="209"/>
      <c r="E383" s="209"/>
      <c r="F383" s="233"/>
      <c r="G383" s="108">
        <f>SUM(D383:F383)</f>
        <v>0</v>
      </c>
      <c r="H383" s="142"/>
      <c r="I383" s="142"/>
      <c r="J383" s="9"/>
      <c r="K383" s="9"/>
      <c r="L383" s="9"/>
      <c r="M383" s="9"/>
    </row>
    <row r="384" spans="2:13" ht="18.75" customHeight="1">
      <c r="B384" s="20" t="s">
        <v>171</v>
      </c>
      <c r="C384" s="17">
        <v>3191</v>
      </c>
      <c r="D384" s="209"/>
      <c r="E384" s="209"/>
      <c r="F384" s="233"/>
      <c r="G384" s="108">
        <f>SUM(D384:F384)</f>
        <v>0</v>
      </c>
      <c r="H384" s="142"/>
      <c r="I384" s="142"/>
      <c r="J384" s="9"/>
      <c r="K384" s="9"/>
      <c r="L384" s="9"/>
      <c r="M384" s="9"/>
    </row>
    <row r="385" spans="2:13" ht="18.75" customHeight="1">
      <c r="B385" s="20" t="s">
        <v>38</v>
      </c>
      <c r="C385" s="17">
        <v>3199</v>
      </c>
      <c r="D385" s="246"/>
      <c r="E385" s="246"/>
      <c r="F385" s="243"/>
      <c r="G385" s="108">
        <f>SUM(D385:F385)</f>
        <v>0</v>
      </c>
      <c r="H385" s="142"/>
      <c r="I385" s="142"/>
      <c r="J385" s="9"/>
      <c r="K385" s="9"/>
      <c r="L385" s="9"/>
      <c r="M385" s="9"/>
    </row>
    <row r="386" spans="2:13" ht="18.75" customHeight="1">
      <c r="B386" s="28" t="s">
        <v>300</v>
      </c>
      <c r="C386" s="62">
        <v>3100</v>
      </c>
      <c r="D386" s="107">
        <f>SUM(D382:D385)</f>
        <v>0</v>
      </c>
      <c r="E386" s="107">
        <f>SUM(E382:E385)</f>
        <v>0</v>
      </c>
      <c r="F386" s="107">
        <f>SUM(F382:F385)</f>
        <v>0</v>
      </c>
      <c r="G386" s="108">
        <f>SUM(D386:F386)</f>
        <v>0</v>
      </c>
      <c r="H386" s="142"/>
      <c r="I386" s="142"/>
      <c r="J386" s="9"/>
      <c r="K386" s="9"/>
      <c r="L386" s="9"/>
      <c r="M386" s="9"/>
    </row>
    <row r="387" spans="2:13" ht="12.75">
      <c r="B387" s="65" t="s">
        <v>153</v>
      </c>
      <c r="C387" s="66"/>
      <c r="D387" s="74"/>
      <c r="E387" s="74"/>
      <c r="F387" s="74"/>
      <c r="G387" s="72"/>
      <c r="H387" s="142"/>
      <c r="I387" s="142"/>
      <c r="J387" s="9"/>
      <c r="K387" s="9"/>
      <c r="L387" s="9"/>
      <c r="M387" s="9"/>
    </row>
    <row r="388" spans="2:13" ht="18.75" customHeight="1">
      <c r="B388" s="20" t="s">
        <v>576</v>
      </c>
      <c r="C388" s="17">
        <v>3201</v>
      </c>
      <c r="D388" s="279"/>
      <c r="E388" s="279"/>
      <c r="F388" s="245"/>
      <c r="G388" s="108">
        <f>SUM(D388:F388)</f>
        <v>0</v>
      </c>
      <c r="H388" s="142"/>
      <c r="I388" s="142"/>
      <c r="J388" s="9"/>
      <c r="K388" s="9"/>
      <c r="L388" s="9"/>
      <c r="M388" s="9"/>
    </row>
    <row r="389" spans="2:13" ht="18.75" customHeight="1">
      <c r="B389" s="20" t="s">
        <v>301</v>
      </c>
      <c r="C389" s="17">
        <v>3214</v>
      </c>
      <c r="D389" s="236"/>
      <c r="E389" s="236"/>
      <c r="F389" s="22">
        <v>11443.3</v>
      </c>
      <c r="G389" s="108">
        <f aca="true" t="shared" si="6" ref="G389:G395">SUM(D389:F389)</f>
        <v>11443.3</v>
      </c>
      <c r="H389" s="142"/>
      <c r="I389" s="142"/>
      <c r="J389" s="9"/>
      <c r="K389" s="9"/>
      <c r="L389" s="9"/>
      <c r="M389" s="9"/>
    </row>
    <row r="390" spans="2:13" ht="18.75" customHeight="1">
      <c r="B390" s="28" t="s">
        <v>298</v>
      </c>
      <c r="C390" s="62">
        <v>3230</v>
      </c>
      <c r="D390" s="139"/>
      <c r="E390" s="139"/>
      <c r="F390" s="139"/>
      <c r="G390" s="108">
        <f t="shared" si="6"/>
        <v>0</v>
      </c>
      <c r="H390" s="142"/>
      <c r="I390" s="142"/>
      <c r="J390" s="9"/>
      <c r="K390" s="9"/>
      <c r="L390" s="9"/>
      <c r="M390" s="9"/>
    </row>
    <row r="391" spans="2:13" ht="18.75" customHeight="1">
      <c r="B391" s="20" t="s">
        <v>582</v>
      </c>
      <c r="C391" s="17">
        <v>3240</v>
      </c>
      <c r="D391" s="209"/>
      <c r="E391" s="209"/>
      <c r="F391" s="209"/>
      <c r="G391" s="108">
        <f t="shared" si="6"/>
        <v>0</v>
      </c>
      <c r="H391" s="142"/>
      <c r="I391" s="142"/>
      <c r="J391" s="9"/>
      <c r="K391" s="9"/>
      <c r="L391" s="9"/>
      <c r="M391" s="9"/>
    </row>
    <row r="392" spans="2:13" ht="18.75" customHeight="1">
      <c r="B392" s="20" t="s">
        <v>293</v>
      </c>
      <c r="C392" s="17">
        <v>3269</v>
      </c>
      <c r="D392" s="209"/>
      <c r="E392" s="209"/>
      <c r="F392" s="209"/>
      <c r="G392" s="108">
        <f t="shared" si="6"/>
        <v>0</v>
      </c>
      <c r="H392" s="142"/>
      <c r="I392" s="142"/>
      <c r="J392" s="9"/>
      <c r="K392" s="9"/>
      <c r="L392" s="9"/>
      <c r="M392" s="9"/>
    </row>
    <row r="393" spans="2:13" ht="18.75" customHeight="1">
      <c r="B393" s="20" t="s">
        <v>175</v>
      </c>
      <c r="C393" s="17">
        <v>3280</v>
      </c>
      <c r="D393" s="209"/>
      <c r="E393" s="209"/>
      <c r="F393" s="209"/>
      <c r="G393" s="108">
        <f t="shared" si="6"/>
        <v>0</v>
      </c>
      <c r="H393" s="142"/>
      <c r="I393" s="142"/>
      <c r="J393" s="9"/>
      <c r="K393" s="9"/>
      <c r="L393" s="9"/>
      <c r="M393" s="9"/>
    </row>
    <row r="394" spans="2:13" ht="18.75" customHeight="1">
      <c r="B394" s="20" t="s">
        <v>80</v>
      </c>
      <c r="C394" s="17">
        <v>3299</v>
      </c>
      <c r="D394" s="139"/>
      <c r="E394" s="139"/>
      <c r="F394" s="139"/>
      <c r="G394" s="108">
        <f t="shared" si="6"/>
        <v>0</v>
      </c>
      <c r="H394" s="142"/>
      <c r="I394" s="142"/>
      <c r="J394" s="9"/>
      <c r="K394" s="9"/>
      <c r="L394" s="9"/>
      <c r="M394" s="9"/>
    </row>
    <row r="395" spans="2:13" ht="18.75" customHeight="1">
      <c r="B395" s="20" t="s">
        <v>176</v>
      </c>
      <c r="C395" s="19">
        <v>3200</v>
      </c>
      <c r="D395" s="107">
        <f>ROUND(SUM(D388:D394),2)</f>
        <v>0</v>
      </c>
      <c r="E395" s="112">
        <f>ROUND(SUM(E388:E394),2)</f>
        <v>0</v>
      </c>
      <c r="F395" s="112">
        <f>ROUND(SUM(F388:F394),2)</f>
        <v>11443.3</v>
      </c>
      <c r="G395" s="108">
        <f t="shared" si="6"/>
        <v>11443.3</v>
      </c>
      <c r="H395" s="142"/>
      <c r="I395" s="142"/>
      <c r="J395" s="9"/>
      <c r="K395" s="9"/>
      <c r="L395" s="9"/>
      <c r="M395" s="9"/>
    </row>
    <row r="396" spans="2:13" ht="12.75">
      <c r="B396" s="53" t="s">
        <v>4</v>
      </c>
      <c r="C396" s="54"/>
      <c r="D396" s="71"/>
      <c r="E396" s="71"/>
      <c r="F396" s="71"/>
      <c r="G396" s="72"/>
      <c r="H396" s="142"/>
      <c r="I396" s="142"/>
      <c r="J396" s="9"/>
      <c r="K396" s="9"/>
      <c r="L396" s="9"/>
      <c r="M396" s="9"/>
    </row>
    <row r="397" spans="2:13" ht="18.75" customHeight="1">
      <c r="B397" s="261" t="s">
        <v>606</v>
      </c>
      <c r="C397" s="54">
        <v>3380</v>
      </c>
      <c r="D397" s="278"/>
      <c r="E397" s="278"/>
      <c r="F397" s="278"/>
      <c r="G397" s="72">
        <f>SUM(D397:F397)</f>
        <v>0</v>
      </c>
      <c r="H397" s="142"/>
      <c r="I397" s="142"/>
      <c r="J397" s="9"/>
      <c r="K397" s="9"/>
      <c r="L397" s="9"/>
      <c r="M397" s="9"/>
    </row>
    <row r="398" spans="2:13" ht="18.75" customHeight="1">
      <c r="B398" s="28" t="s">
        <v>247</v>
      </c>
      <c r="C398" s="62">
        <v>3399</v>
      </c>
      <c r="D398" s="139"/>
      <c r="E398" s="139"/>
      <c r="F398" s="139"/>
      <c r="G398" s="107">
        <f>SUM(D398:F398)</f>
        <v>0</v>
      </c>
      <c r="H398" s="142"/>
      <c r="I398" s="142"/>
      <c r="J398" s="9"/>
      <c r="K398" s="9"/>
      <c r="L398" s="9"/>
      <c r="M398" s="9"/>
    </row>
    <row r="399" spans="2:13" ht="18.75" customHeight="1">
      <c r="B399" s="20" t="s">
        <v>188</v>
      </c>
      <c r="C399" s="19">
        <v>3300</v>
      </c>
      <c r="D399" s="107">
        <f>ROUND(SUM(D397:D398),2)</f>
        <v>0</v>
      </c>
      <c r="E399" s="107">
        <f>ROUND(SUM(E397:E398),2)</f>
        <v>0</v>
      </c>
      <c r="F399" s="107">
        <f>ROUND(SUM(F397:F398),2)</f>
        <v>0</v>
      </c>
      <c r="G399" s="108">
        <f>SUM(D399:F399)</f>
        <v>0</v>
      </c>
      <c r="H399" s="142"/>
      <c r="I399" s="142"/>
      <c r="J399" s="9"/>
      <c r="K399" s="9"/>
      <c r="L399" s="9"/>
      <c r="M399" s="9"/>
    </row>
    <row r="400" spans="2:13" ht="12.75">
      <c r="B400" s="53" t="s">
        <v>5</v>
      </c>
      <c r="C400" s="54"/>
      <c r="D400" s="71"/>
      <c r="E400" s="71"/>
      <c r="F400" s="71"/>
      <c r="G400" s="72"/>
      <c r="H400" s="142"/>
      <c r="I400" s="142"/>
      <c r="J400" s="9"/>
      <c r="K400" s="9"/>
      <c r="L400" s="9"/>
      <c r="M400" s="9"/>
    </row>
    <row r="401" spans="2:13" ht="18.75" customHeight="1">
      <c r="B401" s="20" t="s">
        <v>31</v>
      </c>
      <c r="C401" s="17">
        <v>3431</v>
      </c>
      <c r="D401" s="209"/>
      <c r="E401" s="209"/>
      <c r="F401" s="209"/>
      <c r="G401" s="108">
        <f>SUM(D401:F401)</f>
        <v>0</v>
      </c>
      <c r="H401" s="142"/>
      <c r="I401" s="142"/>
      <c r="J401" s="9"/>
      <c r="K401" s="9"/>
      <c r="L401" s="9"/>
      <c r="M401" s="9"/>
    </row>
    <row r="402" spans="2:13" ht="18.75" customHeight="1">
      <c r="B402" s="20" t="s">
        <v>82</v>
      </c>
      <c r="C402" s="17">
        <v>3432</v>
      </c>
      <c r="D402" s="209"/>
      <c r="E402" s="209"/>
      <c r="F402" s="209"/>
      <c r="G402" s="108">
        <f aca="true" t="shared" si="7" ref="G402:G408">SUM(D402:F402)</f>
        <v>0</v>
      </c>
      <c r="H402" s="142"/>
      <c r="I402" s="142"/>
      <c r="J402" s="9"/>
      <c r="K402" s="9"/>
      <c r="L402" s="9"/>
      <c r="M402" s="9"/>
    </row>
    <row r="403" spans="2:13" ht="18.75" customHeight="1">
      <c r="B403" s="20" t="s">
        <v>131</v>
      </c>
      <c r="C403" s="17">
        <v>3433</v>
      </c>
      <c r="D403" s="209"/>
      <c r="E403" s="209"/>
      <c r="F403" s="209"/>
      <c r="G403" s="108">
        <f t="shared" si="7"/>
        <v>0</v>
      </c>
      <c r="H403" s="142"/>
      <c r="I403" s="142"/>
      <c r="J403" s="9"/>
      <c r="K403" s="9"/>
      <c r="L403" s="9"/>
      <c r="M403" s="9"/>
    </row>
    <row r="404" spans="2:13" ht="18.75" customHeight="1">
      <c r="B404" s="20" t="s">
        <v>462</v>
      </c>
      <c r="C404" s="17">
        <v>3440</v>
      </c>
      <c r="D404" s="209"/>
      <c r="E404" s="209"/>
      <c r="F404" s="209"/>
      <c r="G404" s="108">
        <f t="shared" si="7"/>
        <v>0</v>
      </c>
      <c r="H404" s="142"/>
      <c r="I404" s="142"/>
      <c r="J404" s="9"/>
      <c r="K404" s="9"/>
      <c r="L404" s="9"/>
      <c r="M404" s="9"/>
    </row>
    <row r="405" spans="2:13" ht="18.75" customHeight="1">
      <c r="B405" s="20" t="s">
        <v>148</v>
      </c>
      <c r="C405" s="17">
        <v>3495</v>
      </c>
      <c r="D405" s="209"/>
      <c r="E405" s="209"/>
      <c r="F405" s="209"/>
      <c r="G405" s="108">
        <f t="shared" si="7"/>
        <v>0</v>
      </c>
      <c r="H405" s="142"/>
      <c r="I405" s="142"/>
      <c r="J405" s="9"/>
      <c r="K405" s="9"/>
      <c r="L405" s="9"/>
      <c r="M405" s="9"/>
    </row>
    <row r="406" spans="2:13" ht="18.75" customHeight="1">
      <c r="B406" s="20" t="s">
        <v>205</v>
      </c>
      <c r="C406" s="17">
        <v>3497</v>
      </c>
      <c r="D406" s="139"/>
      <c r="E406" s="139"/>
      <c r="F406" s="139"/>
      <c r="G406" s="108">
        <f t="shared" si="7"/>
        <v>0</v>
      </c>
      <c r="H406" s="142"/>
      <c r="I406" s="142"/>
      <c r="J406" s="9"/>
      <c r="K406" s="9"/>
      <c r="L406" s="9"/>
      <c r="M406" s="9"/>
    </row>
    <row r="407" spans="2:13" ht="18.75" customHeight="1">
      <c r="B407" s="20" t="s">
        <v>207</v>
      </c>
      <c r="C407" s="19">
        <v>3400</v>
      </c>
      <c r="D407" s="107">
        <f>ROUND(SUM(D401:D406),2)</f>
        <v>0</v>
      </c>
      <c r="E407" s="112">
        <f>ROUND(SUM(E401:E406),2)</f>
        <v>0</v>
      </c>
      <c r="F407" s="112">
        <f>ROUND(SUM(F401:F406),2)</f>
        <v>0</v>
      </c>
      <c r="G407" s="108">
        <f>SUM(D407:F407)</f>
        <v>0</v>
      </c>
      <c r="H407" s="142"/>
      <c r="I407" s="142"/>
      <c r="J407" s="9"/>
      <c r="K407" s="9"/>
      <c r="L407" s="9"/>
      <c r="M407" s="9"/>
    </row>
    <row r="408" spans="2:13" ht="18.75" customHeight="1">
      <c r="B408" s="18" t="s">
        <v>208</v>
      </c>
      <c r="C408" s="19">
        <v>3000</v>
      </c>
      <c r="D408" s="107">
        <f>ROUND(D386+D395+D399+D407,2)</f>
        <v>0</v>
      </c>
      <c r="E408" s="112">
        <f>ROUND(E386+E395+E399+E407,2)</f>
        <v>0</v>
      </c>
      <c r="F408" s="112">
        <f>ROUND(F386+F395+F399+F407,2)</f>
        <v>11443.3</v>
      </c>
      <c r="G408" s="108">
        <f t="shared" si="7"/>
        <v>11443.3</v>
      </c>
      <c r="H408" s="142"/>
      <c r="I408" s="142"/>
      <c r="J408" s="9"/>
      <c r="K408" s="9"/>
      <c r="L408" s="9"/>
      <c r="M408" s="9"/>
    </row>
    <row r="409" spans="2:13" ht="12.75">
      <c r="B409" s="9"/>
      <c r="C409" s="9"/>
      <c r="D409" s="9"/>
      <c r="E409" s="55"/>
      <c r="F409" s="9"/>
      <c r="G409" s="9"/>
      <c r="H409" s="9"/>
      <c r="I409" s="10"/>
      <c r="J409" s="9"/>
      <c r="K409" s="9"/>
      <c r="L409" s="9"/>
      <c r="M409" s="9"/>
    </row>
    <row r="410" spans="2:13" ht="12.75">
      <c r="B410" s="49" t="s">
        <v>21</v>
      </c>
      <c r="C410" s="9"/>
      <c r="D410" s="9"/>
      <c r="E410" s="9"/>
      <c r="F410" s="9"/>
      <c r="G410" s="9"/>
      <c r="H410" s="9"/>
      <c r="I410" s="10"/>
      <c r="J410" s="9"/>
      <c r="K410" s="9"/>
      <c r="L410" s="9"/>
      <c r="M410" s="9"/>
    </row>
    <row r="411" spans="2:11" ht="12.75">
      <c r="B411" s="9"/>
      <c r="C411" s="9"/>
      <c r="D411" s="9"/>
      <c r="E411" s="9"/>
      <c r="F411" s="9"/>
      <c r="G411" s="9"/>
      <c r="H411" s="9"/>
      <c r="I411" s="10"/>
      <c r="J411" s="9"/>
      <c r="K411" s="9"/>
    </row>
    <row r="412" spans="2:11" ht="12.75">
      <c r="B412" s="9"/>
      <c r="C412" s="8"/>
      <c r="D412" s="8"/>
      <c r="E412" s="9"/>
      <c r="F412" s="9"/>
      <c r="G412" s="9"/>
      <c r="H412" s="8"/>
      <c r="I412" s="8"/>
      <c r="J412" s="9"/>
      <c r="K412" s="9"/>
    </row>
    <row r="413" spans="1:11" ht="12.75">
      <c r="A413" s="9" t="s">
        <v>85</v>
      </c>
      <c r="B413" s="94" t="str">
        <f>$B$1</f>
        <v>DISTRICT SCHOOL BOARD OF OKEECHOBEE COUNTY</v>
      </c>
      <c r="C413" s="9"/>
      <c r="D413" s="9"/>
      <c r="E413" s="9"/>
      <c r="F413" s="9"/>
      <c r="G413" s="9"/>
      <c r="H413" s="56"/>
      <c r="I413" s="6"/>
      <c r="K413" s="57" t="s">
        <v>136</v>
      </c>
    </row>
    <row r="414" spans="2:11" ht="12.75">
      <c r="B414" s="43" t="s">
        <v>449</v>
      </c>
      <c r="C414" s="9"/>
      <c r="D414" s="9"/>
      <c r="E414" s="9"/>
      <c r="F414" s="9"/>
      <c r="G414" s="9"/>
      <c r="H414" s="9"/>
      <c r="I414" s="6"/>
      <c r="K414" s="42" t="s">
        <v>625</v>
      </c>
    </row>
    <row r="415" spans="2:11" ht="12.75">
      <c r="B415" s="92" t="str">
        <f>B4</f>
        <v>For the Fiscal Year Ended June 30, 2016</v>
      </c>
      <c r="C415" s="10"/>
      <c r="D415" s="10"/>
      <c r="E415" s="10"/>
      <c r="F415" s="10"/>
      <c r="G415" s="10"/>
      <c r="H415" s="10"/>
      <c r="I415" s="89"/>
      <c r="J415" s="10"/>
      <c r="K415" s="90" t="s">
        <v>294</v>
      </c>
    </row>
    <row r="416" spans="2:12" ht="12.75">
      <c r="B416" s="344" t="s">
        <v>10</v>
      </c>
      <c r="C416" s="346" t="s">
        <v>371</v>
      </c>
      <c r="D416" s="96">
        <v>100</v>
      </c>
      <c r="E416" s="96">
        <v>200</v>
      </c>
      <c r="F416" s="96">
        <v>300</v>
      </c>
      <c r="G416" s="96">
        <v>400</v>
      </c>
      <c r="H416" s="96">
        <v>500</v>
      </c>
      <c r="I416" s="96">
        <v>600</v>
      </c>
      <c r="J416" s="96">
        <v>700</v>
      </c>
      <c r="K416" s="349" t="s">
        <v>9</v>
      </c>
      <c r="L416" s="6"/>
    </row>
    <row r="417" spans="2:12" ht="25.5">
      <c r="B417" s="352"/>
      <c r="C417" s="346"/>
      <c r="D417" s="162" t="s">
        <v>8</v>
      </c>
      <c r="E417" s="162" t="s">
        <v>365</v>
      </c>
      <c r="F417" s="162" t="s">
        <v>366</v>
      </c>
      <c r="G417" s="162" t="s">
        <v>367</v>
      </c>
      <c r="H417" s="162" t="s">
        <v>368</v>
      </c>
      <c r="I417" s="162" t="s">
        <v>369</v>
      </c>
      <c r="J417" s="163" t="s">
        <v>7</v>
      </c>
      <c r="K417" s="349"/>
      <c r="L417" s="6"/>
    </row>
    <row r="418" spans="2:11" ht="12.75">
      <c r="B418" s="53" t="s">
        <v>11</v>
      </c>
      <c r="C418" s="54"/>
      <c r="D418" s="75"/>
      <c r="E418" s="75"/>
      <c r="F418" s="75"/>
      <c r="G418" s="75"/>
      <c r="H418" s="75"/>
      <c r="I418" s="75"/>
      <c r="J418" s="75"/>
      <c r="K418" s="75"/>
    </row>
    <row r="419" spans="2:11" ht="18.75" customHeight="1">
      <c r="B419" s="20" t="s">
        <v>209</v>
      </c>
      <c r="C419" s="17">
        <v>5000</v>
      </c>
      <c r="D419" s="39"/>
      <c r="E419" s="39"/>
      <c r="F419" s="39"/>
      <c r="G419" s="39"/>
      <c r="H419" s="39"/>
      <c r="I419" s="39"/>
      <c r="J419" s="39"/>
      <c r="K419" s="104">
        <f aca="true" t="shared" si="8" ref="K419:K436">ROUND(SUM(D419:J419),2)</f>
        <v>0</v>
      </c>
    </row>
    <row r="420" spans="2:11" ht="18.75" customHeight="1">
      <c r="B420" s="14" t="s">
        <v>590</v>
      </c>
      <c r="C420" s="62">
        <v>6100</v>
      </c>
      <c r="D420" s="39"/>
      <c r="E420" s="39"/>
      <c r="F420" s="39"/>
      <c r="G420" s="39"/>
      <c r="H420" s="39"/>
      <c r="I420" s="39"/>
      <c r="J420" s="39"/>
      <c r="K420" s="104">
        <f t="shared" si="8"/>
        <v>0</v>
      </c>
    </row>
    <row r="421" spans="2:11" ht="18.75" customHeight="1">
      <c r="B421" s="20" t="s">
        <v>210</v>
      </c>
      <c r="C421" s="17">
        <v>6200</v>
      </c>
      <c r="D421" s="39"/>
      <c r="E421" s="39"/>
      <c r="F421" s="39"/>
      <c r="G421" s="39"/>
      <c r="H421" s="39"/>
      <c r="I421" s="39"/>
      <c r="J421" s="39"/>
      <c r="K421" s="104">
        <f t="shared" si="8"/>
        <v>0</v>
      </c>
    </row>
    <row r="422" spans="2:11" ht="18.75" customHeight="1">
      <c r="B422" s="20" t="s">
        <v>261</v>
      </c>
      <c r="C422" s="17">
        <v>6300</v>
      </c>
      <c r="D422" s="39"/>
      <c r="E422" s="39"/>
      <c r="F422" s="39"/>
      <c r="G422" s="39"/>
      <c r="H422" s="39"/>
      <c r="I422" s="39"/>
      <c r="J422" s="39"/>
      <c r="K422" s="104">
        <f t="shared" si="8"/>
        <v>0</v>
      </c>
    </row>
    <row r="423" spans="2:11" ht="18.75" customHeight="1">
      <c r="B423" s="20" t="s">
        <v>212</v>
      </c>
      <c r="C423" s="17">
        <v>6400</v>
      </c>
      <c r="D423" s="39"/>
      <c r="E423" s="39"/>
      <c r="F423" s="39"/>
      <c r="G423" s="39"/>
      <c r="H423" s="39"/>
      <c r="I423" s="39"/>
      <c r="J423" s="39"/>
      <c r="K423" s="104">
        <f t="shared" si="8"/>
        <v>0</v>
      </c>
    </row>
    <row r="424" spans="2:11" ht="18.75" customHeight="1">
      <c r="B424" s="20" t="s">
        <v>608</v>
      </c>
      <c r="C424" s="17">
        <v>6500</v>
      </c>
      <c r="D424" s="39"/>
      <c r="E424" s="39"/>
      <c r="F424" s="39"/>
      <c r="G424" s="39"/>
      <c r="H424" s="39"/>
      <c r="I424" s="39"/>
      <c r="J424" s="39"/>
      <c r="K424" s="104">
        <f t="shared" si="8"/>
        <v>0</v>
      </c>
    </row>
    <row r="425" spans="2:11" ht="18.75" customHeight="1">
      <c r="B425" s="20" t="s">
        <v>262</v>
      </c>
      <c r="C425" s="17">
        <v>7100</v>
      </c>
      <c r="D425" s="39"/>
      <c r="E425" s="39"/>
      <c r="F425" s="39"/>
      <c r="G425" s="39"/>
      <c r="H425" s="39"/>
      <c r="I425" s="39"/>
      <c r="J425" s="39"/>
      <c r="K425" s="104">
        <f t="shared" si="8"/>
        <v>0</v>
      </c>
    </row>
    <row r="426" spans="2:11" ht="18.75" customHeight="1">
      <c r="B426" s="20" t="s">
        <v>213</v>
      </c>
      <c r="C426" s="17">
        <v>7200</v>
      </c>
      <c r="D426" s="39"/>
      <c r="E426" s="39"/>
      <c r="F426" s="39"/>
      <c r="G426" s="39"/>
      <c r="H426" s="39"/>
      <c r="I426" s="39"/>
      <c r="J426" s="39"/>
      <c r="K426" s="104">
        <f t="shared" si="8"/>
        <v>0</v>
      </c>
    </row>
    <row r="427" spans="2:11" ht="18.75" customHeight="1">
      <c r="B427" s="20" t="s">
        <v>214</v>
      </c>
      <c r="C427" s="17">
        <v>7300</v>
      </c>
      <c r="D427" s="39"/>
      <c r="E427" s="39"/>
      <c r="F427" s="39"/>
      <c r="G427" s="39"/>
      <c r="H427" s="39"/>
      <c r="I427" s="39"/>
      <c r="J427" s="39"/>
      <c r="K427" s="104">
        <f t="shared" si="8"/>
        <v>0</v>
      </c>
    </row>
    <row r="428" spans="2:11" ht="18.75" customHeight="1">
      <c r="B428" s="20" t="s">
        <v>215</v>
      </c>
      <c r="C428" s="17">
        <v>7410</v>
      </c>
      <c r="D428" s="39"/>
      <c r="E428" s="39"/>
      <c r="F428" s="39"/>
      <c r="G428" s="39"/>
      <c r="H428" s="39"/>
      <c r="I428" s="39"/>
      <c r="J428" s="39"/>
      <c r="K428" s="104">
        <f t="shared" si="8"/>
        <v>0</v>
      </c>
    </row>
    <row r="429" spans="2:11" ht="18.75" customHeight="1">
      <c r="B429" s="20" t="s">
        <v>216</v>
      </c>
      <c r="C429" s="17">
        <v>7500</v>
      </c>
      <c r="D429" s="39"/>
      <c r="E429" s="39"/>
      <c r="F429" s="39"/>
      <c r="G429" s="39"/>
      <c r="H429" s="39"/>
      <c r="I429" s="39"/>
      <c r="J429" s="39"/>
      <c r="K429" s="104">
        <f t="shared" si="8"/>
        <v>0</v>
      </c>
    </row>
    <row r="430" spans="2:11" ht="18.75" customHeight="1">
      <c r="B430" s="20" t="s">
        <v>217</v>
      </c>
      <c r="C430" s="17">
        <v>7600</v>
      </c>
      <c r="D430" s="39"/>
      <c r="E430" s="39"/>
      <c r="F430" s="39"/>
      <c r="G430" s="39"/>
      <c r="H430" s="39"/>
      <c r="I430" s="39"/>
      <c r="J430" s="39"/>
      <c r="K430" s="104">
        <f t="shared" si="8"/>
        <v>0</v>
      </c>
    </row>
    <row r="431" spans="2:11" ht="18.75" customHeight="1">
      <c r="B431" s="20" t="s">
        <v>218</v>
      </c>
      <c r="C431" s="17">
        <v>7700</v>
      </c>
      <c r="D431" s="39"/>
      <c r="E431" s="39"/>
      <c r="F431" s="39"/>
      <c r="G431" s="39"/>
      <c r="H431" s="39"/>
      <c r="I431" s="39"/>
      <c r="J431" s="39"/>
      <c r="K431" s="104">
        <f t="shared" si="8"/>
        <v>0</v>
      </c>
    </row>
    <row r="432" spans="2:11" ht="18.75" customHeight="1">
      <c r="B432" s="14" t="s">
        <v>400</v>
      </c>
      <c r="C432" s="62">
        <v>7800</v>
      </c>
      <c r="D432" s="39"/>
      <c r="E432" s="39"/>
      <c r="F432" s="39"/>
      <c r="G432" s="39"/>
      <c r="H432" s="39"/>
      <c r="I432" s="39"/>
      <c r="J432" s="39"/>
      <c r="K432" s="104">
        <f t="shared" si="8"/>
        <v>0</v>
      </c>
    </row>
    <row r="433" spans="2:11" ht="18.75" customHeight="1">
      <c r="B433" s="20" t="s">
        <v>219</v>
      </c>
      <c r="C433" s="17">
        <v>7900</v>
      </c>
      <c r="D433" s="39"/>
      <c r="E433" s="39"/>
      <c r="F433" s="39"/>
      <c r="G433" s="39"/>
      <c r="H433" s="39"/>
      <c r="I433" s="39"/>
      <c r="J433" s="39"/>
      <c r="K433" s="104">
        <f t="shared" si="8"/>
        <v>0</v>
      </c>
    </row>
    <row r="434" spans="2:11" ht="18.75" customHeight="1">
      <c r="B434" s="28" t="s">
        <v>220</v>
      </c>
      <c r="C434" s="62">
        <v>8100</v>
      </c>
      <c r="D434" s="39"/>
      <c r="E434" s="39"/>
      <c r="F434" s="39"/>
      <c r="G434" s="39"/>
      <c r="H434" s="39"/>
      <c r="I434" s="39"/>
      <c r="J434" s="39"/>
      <c r="K434" s="104">
        <f t="shared" si="8"/>
        <v>0</v>
      </c>
    </row>
    <row r="435" spans="2:12" ht="18.75" customHeight="1">
      <c r="B435" s="14" t="s">
        <v>221</v>
      </c>
      <c r="C435" s="11">
        <v>8200</v>
      </c>
      <c r="D435" s="39"/>
      <c r="E435" s="39"/>
      <c r="F435" s="39"/>
      <c r="G435" s="39"/>
      <c r="H435" s="39"/>
      <c r="I435" s="39"/>
      <c r="J435" s="39"/>
      <c r="K435" s="104">
        <f t="shared" si="8"/>
        <v>0</v>
      </c>
      <c r="L435" s="6"/>
    </row>
    <row r="436" spans="2:11" ht="18.75" customHeight="1">
      <c r="B436" s="20" t="s">
        <v>222</v>
      </c>
      <c r="C436" s="17">
        <v>9100</v>
      </c>
      <c r="D436" s="39"/>
      <c r="E436" s="39"/>
      <c r="F436" s="39"/>
      <c r="G436" s="39"/>
      <c r="H436" s="39"/>
      <c r="I436" s="39"/>
      <c r="J436" s="39"/>
      <c r="K436" s="104">
        <f t="shared" si="8"/>
        <v>0</v>
      </c>
    </row>
    <row r="437" spans="2:11" ht="12.75">
      <c r="B437" s="53" t="s">
        <v>12</v>
      </c>
      <c r="C437" s="59"/>
      <c r="D437" s="243"/>
      <c r="E437" s="243"/>
      <c r="F437" s="243"/>
      <c r="G437" s="243"/>
      <c r="H437" s="243"/>
      <c r="I437" s="69"/>
      <c r="J437" s="243"/>
      <c r="K437" s="71"/>
    </row>
    <row r="438" spans="2:11" ht="18.75" customHeight="1">
      <c r="B438" s="20" t="s">
        <v>215</v>
      </c>
      <c r="C438" s="17">
        <v>7420</v>
      </c>
      <c r="D438" s="237"/>
      <c r="E438" s="237"/>
      <c r="F438" s="237"/>
      <c r="G438" s="237"/>
      <c r="H438" s="237"/>
      <c r="I438" s="39"/>
      <c r="J438" s="237"/>
      <c r="K438" s="104">
        <f>ROUND(I438,2)</f>
        <v>0</v>
      </c>
    </row>
    <row r="439" spans="2:11" ht="18.75" customHeight="1">
      <c r="B439" s="20" t="s">
        <v>224</v>
      </c>
      <c r="C439" s="17">
        <v>9300</v>
      </c>
      <c r="D439" s="237"/>
      <c r="E439" s="237"/>
      <c r="F439" s="237"/>
      <c r="G439" s="237"/>
      <c r="H439" s="237"/>
      <c r="I439" s="39"/>
      <c r="J439" s="237"/>
      <c r="K439" s="104">
        <f>ROUND(I439,2)</f>
        <v>0</v>
      </c>
    </row>
    <row r="440" spans="2:11" ht="18.75" customHeight="1">
      <c r="B440" s="82" t="s">
        <v>226</v>
      </c>
      <c r="C440" s="83"/>
      <c r="D440" s="107">
        <f>ROUND(SUM(D419:D436),2)</f>
        <v>0</v>
      </c>
      <c r="E440" s="107">
        <f>ROUND(SUM(E419:E436),2)</f>
        <v>0</v>
      </c>
      <c r="F440" s="107">
        <f>ROUND(SUM(F419:F436),2)</f>
        <v>0</v>
      </c>
      <c r="G440" s="107">
        <f>ROUND(SUM(G419:G436),2)</f>
        <v>0</v>
      </c>
      <c r="H440" s="107">
        <f>ROUND(SUM(H419:H436),2)</f>
        <v>0</v>
      </c>
      <c r="I440" s="107">
        <f>ROUND(SUM(I419:I436)+SUM(I438:I439),2)</f>
        <v>0</v>
      </c>
      <c r="J440" s="107">
        <f>ROUND(SUM(J419:J436),2)</f>
        <v>0</v>
      </c>
      <c r="K440" s="103">
        <f>ROUND(SUM(D440:J440),2)</f>
        <v>0</v>
      </c>
    </row>
    <row r="441" spans="2:11" ht="18.75" customHeight="1">
      <c r="B441" s="82" t="s">
        <v>25</v>
      </c>
      <c r="C441" s="83"/>
      <c r="D441" s="236"/>
      <c r="E441" s="236"/>
      <c r="F441" s="236"/>
      <c r="G441" s="236"/>
      <c r="H441" s="236"/>
      <c r="I441" s="236"/>
      <c r="J441" s="236"/>
      <c r="K441" s="103">
        <f>ROUND(D408-K440,2)</f>
        <v>0</v>
      </c>
    </row>
    <row r="442" spans="2:4" ht="25.5">
      <c r="B442" s="127" t="s">
        <v>370</v>
      </c>
      <c r="C442" s="220" t="s">
        <v>371</v>
      </c>
      <c r="D442" s="126"/>
    </row>
    <row r="443" spans="2:4" ht="18.75" customHeight="1">
      <c r="B443" s="16" t="s">
        <v>146</v>
      </c>
      <c r="C443" s="17">
        <v>3720</v>
      </c>
      <c r="D443" s="21"/>
    </row>
    <row r="444" spans="2:4" ht="18.75" customHeight="1">
      <c r="B444" s="16" t="s">
        <v>433</v>
      </c>
      <c r="C444" s="85">
        <v>3730</v>
      </c>
      <c r="D444" s="21"/>
    </row>
    <row r="445" spans="2:4" ht="18.75" customHeight="1">
      <c r="B445" s="16" t="s">
        <v>16</v>
      </c>
      <c r="C445" s="17">
        <v>3740</v>
      </c>
      <c r="D445" s="21"/>
    </row>
    <row r="446" spans="2:4" ht="12.75">
      <c r="B446" s="53" t="s">
        <v>17</v>
      </c>
      <c r="C446" s="181"/>
      <c r="D446" s="81"/>
    </row>
    <row r="447" spans="2:4" ht="18.75" customHeight="1">
      <c r="B447" s="20" t="s">
        <v>255</v>
      </c>
      <c r="C447" s="17">
        <v>3610</v>
      </c>
      <c r="D447" s="21"/>
    </row>
    <row r="448" spans="2:4" ht="18.75" customHeight="1">
      <c r="B448" s="20" t="s">
        <v>227</v>
      </c>
      <c r="C448" s="17">
        <v>3620</v>
      </c>
      <c r="D448" s="21"/>
    </row>
    <row r="449" spans="2:4" ht="18.75" customHeight="1">
      <c r="B449" s="20" t="s">
        <v>228</v>
      </c>
      <c r="C449" s="17">
        <v>3630</v>
      </c>
      <c r="D449" s="21"/>
    </row>
    <row r="450" spans="2:4" ht="18.75" customHeight="1">
      <c r="B450" s="20" t="s">
        <v>256</v>
      </c>
      <c r="C450" s="17">
        <v>3650</v>
      </c>
      <c r="D450" s="21"/>
    </row>
    <row r="451" spans="2:4" ht="18.75" customHeight="1">
      <c r="B451" s="20" t="s">
        <v>230</v>
      </c>
      <c r="C451" s="17">
        <v>3660</v>
      </c>
      <c r="D451" s="21"/>
    </row>
    <row r="452" spans="2:4" ht="18.75" customHeight="1">
      <c r="B452" s="20" t="s">
        <v>231</v>
      </c>
      <c r="C452" s="17">
        <v>3670</v>
      </c>
      <c r="D452" s="22"/>
    </row>
    <row r="453" spans="2:4" ht="18.75" customHeight="1">
      <c r="B453" s="20" t="s">
        <v>232</v>
      </c>
      <c r="C453" s="17">
        <v>3690</v>
      </c>
      <c r="D453" s="73"/>
    </row>
    <row r="454" spans="2:4" ht="18.75" customHeight="1">
      <c r="B454" s="20" t="s">
        <v>233</v>
      </c>
      <c r="C454" s="19">
        <v>3600</v>
      </c>
      <c r="D454" s="107">
        <f>ROUND(SUM(D447:D453),2)</f>
        <v>0</v>
      </c>
    </row>
    <row r="455" spans="2:4" ht="12.75">
      <c r="B455" s="53" t="s">
        <v>18</v>
      </c>
      <c r="C455" s="181"/>
      <c r="D455" s="71"/>
    </row>
    <row r="456" spans="2:4" ht="18.75" customHeight="1">
      <c r="B456" s="20" t="s">
        <v>263</v>
      </c>
      <c r="C456" s="17">
        <v>910</v>
      </c>
      <c r="D456" s="21"/>
    </row>
    <row r="457" spans="2:4" ht="18.75" customHeight="1">
      <c r="B457" s="20" t="s">
        <v>234</v>
      </c>
      <c r="C457" s="17">
        <v>920</v>
      </c>
      <c r="D457" s="21"/>
    </row>
    <row r="458" spans="2:4" ht="18.75" customHeight="1">
      <c r="B458" s="20" t="s">
        <v>235</v>
      </c>
      <c r="C458" s="17">
        <v>930</v>
      </c>
      <c r="D458" s="21"/>
    </row>
    <row r="459" spans="2:4" ht="18.75" customHeight="1">
      <c r="B459" s="20" t="s">
        <v>256</v>
      </c>
      <c r="C459" s="17">
        <v>950</v>
      </c>
      <c r="D459" s="21"/>
    </row>
    <row r="460" spans="2:4" ht="18.75" customHeight="1">
      <c r="B460" s="20" t="s">
        <v>237</v>
      </c>
      <c r="C460" s="17">
        <v>960</v>
      </c>
      <c r="D460" s="22"/>
    </row>
    <row r="461" spans="2:4" ht="18.75" customHeight="1">
      <c r="B461" s="20" t="s">
        <v>238</v>
      </c>
      <c r="C461" s="17">
        <v>970</v>
      </c>
      <c r="D461" s="22"/>
    </row>
    <row r="462" spans="2:4" ht="18.75" customHeight="1">
      <c r="B462" s="20" t="s">
        <v>239</v>
      </c>
      <c r="C462" s="17">
        <v>990</v>
      </c>
      <c r="D462" s="73"/>
    </row>
    <row r="463" spans="2:4" ht="18.75" customHeight="1">
      <c r="B463" s="20" t="s">
        <v>240</v>
      </c>
      <c r="C463" s="19">
        <v>9700</v>
      </c>
      <c r="D463" s="107">
        <f>ROUND(SUM(D456:D462),2)</f>
        <v>0</v>
      </c>
    </row>
    <row r="464" spans="2:4" ht="18.75" customHeight="1">
      <c r="B464" s="18" t="s">
        <v>128</v>
      </c>
      <c r="C464" s="19"/>
      <c r="D464" s="107">
        <f>ROUND(SUM(D443:D445)+D454+D463,2)</f>
        <v>0</v>
      </c>
    </row>
    <row r="465" spans="2:4" ht="18.75" customHeight="1">
      <c r="B465" s="18" t="s">
        <v>77</v>
      </c>
      <c r="C465" s="17"/>
      <c r="D465" s="107">
        <f>ROUND(K441+D464,2)</f>
        <v>0</v>
      </c>
    </row>
    <row r="466" spans="2:4" ht="18.75" customHeight="1">
      <c r="B466" s="26" t="str">
        <f>B146</f>
        <v>Fund Balance, July 1, 2015</v>
      </c>
      <c r="C466" s="31">
        <v>2800</v>
      </c>
      <c r="D466" s="21"/>
    </row>
    <row r="467" spans="2:4" ht="18.75" customHeight="1">
      <c r="B467" s="26" t="s">
        <v>22</v>
      </c>
      <c r="C467" s="31">
        <v>2891</v>
      </c>
      <c r="D467" s="21"/>
    </row>
    <row r="468" spans="2:4" ht="12.75">
      <c r="B468" s="121" t="s">
        <v>303</v>
      </c>
      <c r="C468" s="122"/>
      <c r="D468" s="79"/>
    </row>
    <row r="469" spans="2:4" ht="18.75" customHeight="1">
      <c r="B469" s="14" t="s">
        <v>304</v>
      </c>
      <c r="C469" s="64">
        <v>2710</v>
      </c>
      <c r="D469" s="21"/>
    </row>
    <row r="470" spans="2:4" ht="18.75" customHeight="1">
      <c r="B470" s="3" t="s">
        <v>305</v>
      </c>
      <c r="C470" s="31">
        <v>2720</v>
      </c>
      <c r="D470" s="39"/>
    </row>
    <row r="471" spans="2:4" ht="18.75" customHeight="1">
      <c r="B471" s="3" t="s">
        <v>306</v>
      </c>
      <c r="C471" s="31">
        <v>2730</v>
      </c>
      <c r="D471" s="39"/>
    </row>
    <row r="472" spans="2:4" ht="18.75" customHeight="1">
      <c r="B472" s="3" t="s">
        <v>307</v>
      </c>
      <c r="C472" s="31">
        <v>2740</v>
      </c>
      <c r="D472" s="39"/>
    </row>
    <row r="473" spans="2:4" ht="18.75" customHeight="1">
      <c r="B473" s="3" t="s">
        <v>308</v>
      </c>
      <c r="C473" s="31">
        <v>2750</v>
      </c>
      <c r="D473" s="22"/>
    </row>
    <row r="474" spans="2:4" ht="18.75" customHeight="1">
      <c r="B474" s="34" t="str">
        <f>B154</f>
        <v>Total Fund Balances, June 30, 2016</v>
      </c>
      <c r="C474" s="88">
        <v>2700</v>
      </c>
      <c r="D474" s="108">
        <f>ROUND(SUM(D469:D473),2)</f>
        <v>0</v>
      </c>
    </row>
    <row r="475" spans="2:11" ht="12.75">
      <c r="B475" s="49"/>
      <c r="C475" s="60"/>
      <c r="E475" s="9"/>
      <c r="F475" s="9"/>
      <c r="G475" s="9"/>
      <c r="H475" s="8"/>
      <c r="I475" s="8"/>
      <c r="J475" s="9"/>
      <c r="K475" s="9"/>
    </row>
    <row r="476" spans="2:11" ht="12.75">
      <c r="B476" s="9" t="s">
        <v>21</v>
      </c>
      <c r="C476" s="8"/>
      <c r="D476" s="8"/>
      <c r="E476" s="9"/>
      <c r="F476" s="9"/>
      <c r="G476" s="9"/>
      <c r="H476" s="8"/>
      <c r="I476" s="8"/>
      <c r="J476" s="9"/>
      <c r="K476" s="9"/>
    </row>
    <row r="477" spans="2:11" ht="12.75">
      <c r="B477" s="9"/>
      <c r="C477" s="8"/>
      <c r="D477" s="8"/>
      <c r="E477" s="9"/>
      <c r="F477" s="9"/>
      <c r="G477" s="9"/>
      <c r="H477" s="8"/>
      <c r="I477" s="8"/>
      <c r="J477" s="9"/>
      <c r="K477" s="9"/>
    </row>
    <row r="478" spans="2:11" ht="12.75">
      <c r="B478" s="9"/>
      <c r="C478" s="8"/>
      <c r="D478" s="8"/>
      <c r="E478" s="9"/>
      <c r="F478" s="9"/>
      <c r="G478" s="9"/>
      <c r="H478" s="8"/>
      <c r="I478" s="8"/>
      <c r="J478" s="9"/>
      <c r="K478" s="9"/>
    </row>
    <row r="479" spans="1:11" ht="12.75">
      <c r="A479" s="9" t="s">
        <v>86</v>
      </c>
      <c r="B479" s="94" t="str">
        <f>$B$1</f>
        <v>DISTRICT SCHOOL BOARD OF OKEECHOBEE COUNTY</v>
      </c>
      <c r="C479" s="9"/>
      <c r="D479" s="9"/>
      <c r="E479" s="9"/>
      <c r="F479" s="9"/>
      <c r="G479" s="9"/>
      <c r="H479" s="56"/>
      <c r="I479" s="6"/>
      <c r="K479" s="57" t="s">
        <v>136</v>
      </c>
    </row>
    <row r="480" spans="2:11" ht="12.75">
      <c r="B480" s="43" t="s">
        <v>450</v>
      </c>
      <c r="C480" s="9"/>
      <c r="D480" s="9"/>
      <c r="E480" s="9"/>
      <c r="F480" s="9"/>
      <c r="G480" s="9"/>
      <c r="H480" s="9"/>
      <c r="I480" s="6"/>
      <c r="K480" s="42" t="s">
        <v>626</v>
      </c>
    </row>
    <row r="481" spans="2:11" ht="12.75">
      <c r="B481" s="228" t="str">
        <f>B4</f>
        <v>For the Fiscal Year Ended June 30, 2016</v>
      </c>
      <c r="C481" s="10"/>
      <c r="D481" s="10"/>
      <c r="E481" s="10"/>
      <c r="F481" s="10"/>
      <c r="G481" s="10"/>
      <c r="H481" s="10"/>
      <c r="I481" s="89"/>
      <c r="J481" s="10"/>
      <c r="K481" s="90" t="s">
        <v>295</v>
      </c>
    </row>
    <row r="482" spans="2:12" ht="12.75">
      <c r="B482" s="344" t="s">
        <v>10</v>
      </c>
      <c r="C482" s="346" t="s">
        <v>371</v>
      </c>
      <c r="D482" s="96">
        <v>100</v>
      </c>
      <c r="E482" s="96">
        <v>200</v>
      </c>
      <c r="F482" s="96">
        <v>300</v>
      </c>
      <c r="G482" s="96">
        <v>400</v>
      </c>
      <c r="H482" s="96">
        <v>500</v>
      </c>
      <c r="I482" s="96">
        <v>600</v>
      </c>
      <c r="J482" s="96">
        <v>700</v>
      </c>
      <c r="K482" s="349" t="s">
        <v>9</v>
      </c>
      <c r="L482" s="6"/>
    </row>
    <row r="483" spans="2:12" ht="25.5">
      <c r="B483" s="352"/>
      <c r="C483" s="346"/>
      <c r="D483" s="162" t="s">
        <v>8</v>
      </c>
      <c r="E483" s="162" t="s">
        <v>365</v>
      </c>
      <c r="F483" s="162" t="s">
        <v>366</v>
      </c>
      <c r="G483" s="162" t="s">
        <v>367</v>
      </c>
      <c r="H483" s="162" t="s">
        <v>368</v>
      </c>
      <c r="I483" s="162" t="s">
        <v>369</v>
      </c>
      <c r="J483" s="163" t="s">
        <v>7</v>
      </c>
      <c r="K483" s="349"/>
      <c r="L483" s="6"/>
    </row>
    <row r="484" spans="2:11" ht="12.75">
      <c r="B484" s="53" t="s">
        <v>11</v>
      </c>
      <c r="C484" s="54"/>
      <c r="D484" s="75"/>
      <c r="E484" s="75"/>
      <c r="F484" s="75"/>
      <c r="G484" s="75"/>
      <c r="H484" s="75"/>
      <c r="I484" s="75"/>
      <c r="J484" s="75"/>
      <c r="K484" s="75"/>
    </row>
    <row r="485" spans="2:11" ht="18.75" customHeight="1">
      <c r="B485" s="20" t="s">
        <v>209</v>
      </c>
      <c r="C485" s="17">
        <v>5000</v>
      </c>
      <c r="D485" s="39"/>
      <c r="E485" s="39"/>
      <c r="F485" s="39"/>
      <c r="G485" s="39"/>
      <c r="H485" s="39"/>
      <c r="I485" s="39"/>
      <c r="J485" s="39"/>
      <c r="K485" s="104">
        <f>ROUND(SUM(D485:J485),2)</f>
        <v>0</v>
      </c>
    </row>
    <row r="486" spans="2:11" ht="18.75" customHeight="1">
      <c r="B486" s="14" t="s">
        <v>590</v>
      </c>
      <c r="C486" s="62">
        <v>6100</v>
      </c>
      <c r="D486" s="39"/>
      <c r="E486" s="39"/>
      <c r="F486" s="39"/>
      <c r="G486" s="39"/>
      <c r="H486" s="39"/>
      <c r="I486" s="39"/>
      <c r="J486" s="39"/>
      <c r="K486" s="104">
        <f aca="true" t="shared" si="9" ref="K486:K502">ROUND(SUM(D486:J486),2)</f>
        <v>0</v>
      </c>
    </row>
    <row r="487" spans="2:11" ht="18.75" customHeight="1">
      <c r="B487" s="20" t="s">
        <v>210</v>
      </c>
      <c r="C487" s="17">
        <v>6200</v>
      </c>
      <c r="D487" s="39"/>
      <c r="E487" s="39"/>
      <c r="F487" s="39"/>
      <c r="G487" s="39"/>
      <c r="H487" s="39"/>
      <c r="I487" s="39"/>
      <c r="J487" s="39"/>
      <c r="K487" s="104">
        <f t="shared" si="9"/>
        <v>0</v>
      </c>
    </row>
    <row r="488" spans="2:11" ht="18.75" customHeight="1">
      <c r="B488" s="20" t="s">
        <v>261</v>
      </c>
      <c r="C488" s="17">
        <v>6300</v>
      </c>
      <c r="D488" s="39"/>
      <c r="E488" s="39"/>
      <c r="F488" s="39"/>
      <c r="G488" s="39"/>
      <c r="H488" s="39"/>
      <c r="I488" s="39"/>
      <c r="J488" s="39"/>
      <c r="K488" s="104">
        <f t="shared" si="9"/>
        <v>0</v>
      </c>
    </row>
    <row r="489" spans="2:11" ht="18.75" customHeight="1">
      <c r="B489" s="20" t="s">
        <v>212</v>
      </c>
      <c r="C489" s="17">
        <v>6400</v>
      </c>
      <c r="D489" s="39"/>
      <c r="E489" s="39"/>
      <c r="F489" s="39"/>
      <c r="G489" s="39"/>
      <c r="H489" s="39"/>
      <c r="I489" s="39"/>
      <c r="J489" s="39"/>
      <c r="K489" s="104">
        <f t="shared" si="9"/>
        <v>0</v>
      </c>
    </row>
    <row r="490" spans="2:11" ht="18.75" customHeight="1">
      <c r="B490" s="20" t="s">
        <v>608</v>
      </c>
      <c r="C490" s="17">
        <v>6500</v>
      </c>
      <c r="D490" s="39"/>
      <c r="E490" s="39"/>
      <c r="F490" s="39"/>
      <c r="G490" s="39"/>
      <c r="H490" s="39"/>
      <c r="I490" s="39"/>
      <c r="J490" s="39"/>
      <c r="K490" s="104">
        <f t="shared" si="9"/>
        <v>0</v>
      </c>
    </row>
    <row r="491" spans="2:11" ht="18.75" customHeight="1">
      <c r="B491" s="20" t="s">
        <v>262</v>
      </c>
      <c r="C491" s="17">
        <v>7100</v>
      </c>
      <c r="D491" s="39"/>
      <c r="E491" s="39"/>
      <c r="F491" s="39"/>
      <c r="G491" s="39"/>
      <c r="H491" s="39"/>
      <c r="I491" s="39"/>
      <c r="J491" s="39"/>
      <c r="K491" s="104">
        <f t="shared" si="9"/>
        <v>0</v>
      </c>
    </row>
    <row r="492" spans="2:11" ht="18.75" customHeight="1">
      <c r="B492" s="20" t="s">
        <v>213</v>
      </c>
      <c r="C492" s="17">
        <v>7200</v>
      </c>
      <c r="D492" s="39"/>
      <c r="E492" s="39"/>
      <c r="F492" s="39"/>
      <c r="G492" s="39"/>
      <c r="H492" s="39"/>
      <c r="I492" s="39"/>
      <c r="J492" s="39"/>
      <c r="K492" s="104">
        <f t="shared" si="9"/>
        <v>0</v>
      </c>
    </row>
    <row r="493" spans="2:11" ht="18.75" customHeight="1">
      <c r="B493" s="20" t="s">
        <v>214</v>
      </c>
      <c r="C493" s="17">
        <v>7300</v>
      </c>
      <c r="D493" s="39"/>
      <c r="E493" s="39"/>
      <c r="F493" s="39"/>
      <c r="G493" s="39"/>
      <c r="H493" s="39"/>
      <c r="I493" s="39"/>
      <c r="J493" s="39"/>
      <c r="K493" s="104">
        <f t="shared" si="9"/>
        <v>0</v>
      </c>
    </row>
    <row r="494" spans="2:11" ht="18.75" customHeight="1">
      <c r="B494" s="20" t="s">
        <v>215</v>
      </c>
      <c r="C494" s="17">
        <v>7410</v>
      </c>
      <c r="D494" s="39"/>
      <c r="E494" s="39"/>
      <c r="F494" s="39"/>
      <c r="G494" s="39"/>
      <c r="H494" s="39"/>
      <c r="I494" s="39"/>
      <c r="J494" s="39"/>
      <c r="K494" s="104">
        <f t="shared" si="9"/>
        <v>0</v>
      </c>
    </row>
    <row r="495" spans="2:11" ht="18.75" customHeight="1">
      <c r="B495" s="20" t="s">
        <v>216</v>
      </c>
      <c r="C495" s="17">
        <v>7500</v>
      </c>
      <c r="D495" s="39"/>
      <c r="E495" s="39"/>
      <c r="F495" s="39"/>
      <c r="G495" s="39"/>
      <c r="H495" s="39"/>
      <c r="I495" s="39"/>
      <c r="J495" s="39"/>
      <c r="K495" s="104">
        <f t="shared" si="9"/>
        <v>0</v>
      </c>
    </row>
    <row r="496" spans="2:11" ht="18.75" customHeight="1">
      <c r="B496" s="20" t="s">
        <v>217</v>
      </c>
      <c r="C496" s="17">
        <v>7600</v>
      </c>
      <c r="D496" s="39"/>
      <c r="E496" s="39"/>
      <c r="F496" s="39"/>
      <c r="G496" s="39"/>
      <c r="H496" s="39"/>
      <c r="I496" s="39"/>
      <c r="J496" s="39"/>
      <c r="K496" s="104">
        <f t="shared" si="9"/>
        <v>0</v>
      </c>
    </row>
    <row r="497" spans="2:11" ht="18.75" customHeight="1">
      <c r="B497" s="20" t="s">
        <v>218</v>
      </c>
      <c r="C497" s="17">
        <v>7700</v>
      </c>
      <c r="D497" s="39"/>
      <c r="E497" s="39"/>
      <c r="F497" s="39"/>
      <c r="G497" s="39"/>
      <c r="H497" s="39"/>
      <c r="I497" s="39"/>
      <c r="J497" s="39"/>
      <c r="K497" s="104">
        <f t="shared" si="9"/>
        <v>0</v>
      </c>
    </row>
    <row r="498" spans="2:11" ht="18.75" customHeight="1">
      <c r="B498" s="14" t="s">
        <v>400</v>
      </c>
      <c r="C498" s="62">
        <v>7800</v>
      </c>
      <c r="D498" s="39"/>
      <c r="E498" s="39"/>
      <c r="F498" s="39"/>
      <c r="G498" s="39"/>
      <c r="H498" s="39"/>
      <c r="I498" s="39"/>
      <c r="J498" s="39"/>
      <c r="K498" s="104">
        <f t="shared" si="9"/>
        <v>0</v>
      </c>
    </row>
    <row r="499" spans="2:11" ht="18.75" customHeight="1">
      <c r="B499" s="20" t="s">
        <v>219</v>
      </c>
      <c r="C499" s="17">
        <v>7900</v>
      </c>
      <c r="D499" s="39"/>
      <c r="E499" s="39"/>
      <c r="F499" s="39"/>
      <c r="G499" s="39"/>
      <c r="H499" s="39"/>
      <c r="I499" s="39"/>
      <c r="J499" s="39"/>
      <c r="K499" s="104">
        <f t="shared" si="9"/>
        <v>0</v>
      </c>
    </row>
    <row r="500" spans="2:11" ht="18.75" customHeight="1">
      <c r="B500" s="28" t="s">
        <v>220</v>
      </c>
      <c r="C500" s="62">
        <v>8100</v>
      </c>
      <c r="D500" s="39"/>
      <c r="E500" s="39"/>
      <c r="F500" s="39"/>
      <c r="G500" s="39"/>
      <c r="H500" s="39"/>
      <c r="I500" s="39"/>
      <c r="J500" s="39"/>
      <c r="K500" s="104">
        <f t="shared" si="9"/>
        <v>0</v>
      </c>
    </row>
    <row r="501" spans="2:12" ht="18.75" customHeight="1">
      <c r="B501" s="14" t="s">
        <v>221</v>
      </c>
      <c r="C501" s="11">
        <v>8200</v>
      </c>
      <c r="D501" s="39"/>
      <c r="E501" s="39"/>
      <c r="F501" s="39"/>
      <c r="G501" s="39"/>
      <c r="H501" s="39"/>
      <c r="I501" s="39"/>
      <c r="J501" s="39"/>
      <c r="K501" s="104">
        <f t="shared" si="9"/>
        <v>0</v>
      </c>
      <c r="L501" s="6"/>
    </row>
    <row r="502" spans="2:11" ht="18.75" customHeight="1">
      <c r="B502" s="20" t="s">
        <v>222</v>
      </c>
      <c r="C502" s="17">
        <v>9100</v>
      </c>
      <c r="D502" s="39"/>
      <c r="E502" s="39"/>
      <c r="F502" s="39"/>
      <c r="G502" s="39"/>
      <c r="H502" s="39"/>
      <c r="I502" s="39"/>
      <c r="J502" s="39"/>
      <c r="K502" s="104">
        <f t="shared" si="9"/>
        <v>0</v>
      </c>
    </row>
    <row r="503" spans="2:11" ht="12.75">
      <c r="B503" s="53" t="s">
        <v>12</v>
      </c>
      <c r="C503" s="59"/>
      <c r="D503" s="243"/>
      <c r="E503" s="243"/>
      <c r="F503" s="243"/>
      <c r="G503" s="243"/>
      <c r="H503" s="243"/>
      <c r="I503" s="69"/>
      <c r="J503" s="243"/>
      <c r="K503" s="71"/>
    </row>
    <row r="504" spans="2:11" ht="18.75" customHeight="1">
      <c r="B504" s="20" t="s">
        <v>215</v>
      </c>
      <c r="C504" s="17">
        <v>7420</v>
      </c>
      <c r="D504" s="237"/>
      <c r="E504" s="237"/>
      <c r="F504" s="237"/>
      <c r="G504" s="237"/>
      <c r="H504" s="237"/>
      <c r="I504" s="39"/>
      <c r="J504" s="237"/>
      <c r="K504" s="104">
        <f>ROUND(I504,2)</f>
        <v>0</v>
      </c>
    </row>
    <row r="505" spans="2:11" ht="18.75" customHeight="1">
      <c r="B505" s="20" t="s">
        <v>224</v>
      </c>
      <c r="C505" s="17">
        <v>9300</v>
      </c>
      <c r="D505" s="237"/>
      <c r="E505" s="237"/>
      <c r="F505" s="237"/>
      <c r="G505" s="237"/>
      <c r="H505" s="237"/>
      <c r="I505" s="39"/>
      <c r="J505" s="237"/>
      <c r="K505" s="104">
        <f>ROUND(I505,2)</f>
        <v>0</v>
      </c>
    </row>
    <row r="506" spans="2:11" ht="18.75" customHeight="1">
      <c r="B506" s="82" t="s">
        <v>226</v>
      </c>
      <c r="C506" s="83"/>
      <c r="D506" s="107">
        <f>ROUND(SUM(D485:D502),2)</f>
        <v>0</v>
      </c>
      <c r="E506" s="107">
        <f>ROUND(SUM(E485:E502),2)</f>
        <v>0</v>
      </c>
      <c r="F506" s="107">
        <f>ROUND(SUM(F485:F502),2)</f>
        <v>0</v>
      </c>
      <c r="G506" s="107">
        <f>ROUND(SUM(G485:G502),2)</f>
        <v>0</v>
      </c>
      <c r="H506" s="107">
        <f>ROUND(SUM(H485:H502),2)</f>
        <v>0</v>
      </c>
      <c r="I506" s="107">
        <f>ROUND(SUM(I485:I502)+SUM(I504:I505),2)</f>
        <v>0</v>
      </c>
      <c r="J506" s="107">
        <f>ROUND(SUM(J485:J502),2)</f>
        <v>0</v>
      </c>
      <c r="K506" s="103">
        <f>ROUND(SUM(D506:J506),2)</f>
        <v>0</v>
      </c>
    </row>
    <row r="507" spans="2:11" ht="18.75" customHeight="1">
      <c r="B507" s="82" t="s">
        <v>25</v>
      </c>
      <c r="C507" s="83"/>
      <c r="D507" s="236"/>
      <c r="E507" s="236"/>
      <c r="F507" s="236"/>
      <c r="G507" s="236"/>
      <c r="H507" s="236"/>
      <c r="I507" s="236"/>
      <c r="J507" s="236"/>
      <c r="K507" s="103">
        <f>ROUND(E408-K506,2)</f>
        <v>0</v>
      </c>
    </row>
    <row r="508" spans="2:4" ht="25.5">
      <c r="B508" s="127" t="s">
        <v>370</v>
      </c>
      <c r="C508" s="220" t="s">
        <v>371</v>
      </c>
      <c r="D508" s="126"/>
    </row>
    <row r="509" spans="2:4" ht="18.75" customHeight="1">
      <c r="B509" s="16" t="s">
        <v>146</v>
      </c>
      <c r="C509" s="17">
        <v>3720</v>
      </c>
      <c r="D509" s="21"/>
    </row>
    <row r="510" spans="2:4" ht="18.75" customHeight="1">
      <c r="B510" s="16" t="s">
        <v>335</v>
      </c>
      <c r="C510" s="85">
        <v>3730</v>
      </c>
      <c r="D510" s="39"/>
    </row>
    <row r="511" spans="2:4" ht="18.75" customHeight="1">
      <c r="B511" s="16" t="s">
        <v>16</v>
      </c>
      <c r="C511" s="17">
        <v>3740</v>
      </c>
      <c r="D511" s="21"/>
    </row>
    <row r="512" spans="2:4" ht="12.75">
      <c r="B512" s="53" t="s">
        <v>17</v>
      </c>
      <c r="C512" s="181"/>
      <c r="D512" s="81"/>
    </row>
    <row r="513" spans="2:4" ht="18.75" customHeight="1">
      <c r="B513" s="20" t="s">
        <v>255</v>
      </c>
      <c r="C513" s="17">
        <v>3610</v>
      </c>
      <c r="D513" s="21"/>
    </row>
    <row r="514" spans="2:4" ht="18.75" customHeight="1">
      <c r="B514" s="20" t="s">
        <v>227</v>
      </c>
      <c r="C514" s="17">
        <v>3620</v>
      </c>
      <c r="D514" s="21"/>
    </row>
    <row r="515" spans="2:4" ht="18.75" customHeight="1">
      <c r="B515" s="20" t="s">
        <v>228</v>
      </c>
      <c r="C515" s="17">
        <v>3630</v>
      </c>
      <c r="D515" s="21"/>
    </row>
    <row r="516" spans="2:4" ht="18.75" customHeight="1">
      <c r="B516" s="20" t="s">
        <v>256</v>
      </c>
      <c r="C516" s="17">
        <v>3650</v>
      </c>
      <c r="D516" s="21"/>
    </row>
    <row r="517" spans="2:4" ht="18.75" customHeight="1">
      <c r="B517" s="20" t="s">
        <v>230</v>
      </c>
      <c r="C517" s="17">
        <v>3660</v>
      </c>
      <c r="D517" s="21"/>
    </row>
    <row r="518" spans="2:4" ht="18.75" customHeight="1">
      <c r="B518" s="20" t="s">
        <v>231</v>
      </c>
      <c r="C518" s="17">
        <v>3670</v>
      </c>
      <c r="D518" s="22"/>
    </row>
    <row r="519" spans="2:4" ht="18.75" customHeight="1">
      <c r="B519" s="20" t="s">
        <v>232</v>
      </c>
      <c r="C519" s="17">
        <v>3690</v>
      </c>
      <c r="D519" s="73"/>
    </row>
    <row r="520" spans="2:4" ht="18.75" customHeight="1">
      <c r="B520" s="20" t="s">
        <v>233</v>
      </c>
      <c r="C520" s="19">
        <v>3600</v>
      </c>
      <c r="D520" s="107">
        <f>ROUND(SUM(D513:D519),2)</f>
        <v>0</v>
      </c>
    </row>
    <row r="521" spans="2:4" ht="12.75">
      <c r="B521" s="53" t="s">
        <v>18</v>
      </c>
      <c r="C521" s="181"/>
      <c r="D521" s="71"/>
    </row>
    <row r="522" spans="2:4" ht="18.75" customHeight="1">
      <c r="B522" s="20" t="s">
        <v>263</v>
      </c>
      <c r="C522" s="17">
        <v>910</v>
      </c>
      <c r="D522" s="21"/>
    </row>
    <row r="523" spans="2:4" ht="18.75" customHeight="1">
      <c r="B523" s="20" t="s">
        <v>234</v>
      </c>
      <c r="C523" s="17">
        <v>920</v>
      </c>
      <c r="D523" s="21"/>
    </row>
    <row r="524" spans="2:4" ht="18.75" customHeight="1">
      <c r="B524" s="20" t="s">
        <v>235</v>
      </c>
      <c r="C524" s="17">
        <v>930</v>
      </c>
      <c r="D524" s="21"/>
    </row>
    <row r="525" spans="2:4" ht="18.75" customHeight="1">
      <c r="B525" s="20" t="s">
        <v>256</v>
      </c>
      <c r="C525" s="17">
        <v>950</v>
      </c>
      <c r="D525" s="21"/>
    </row>
    <row r="526" spans="2:4" ht="18.75" customHeight="1">
      <c r="B526" s="20" t="s">
        <v>237</v>
      </c>
      <c r="C526" s="17">
        <v>960</v>
      </c>
      <c r="D526" s="22"/>
    </row>
    <row r="527" spans="2:4" ht="18.75" customHeight="1">
      <c r="B527" s="20" t="s">
        <v>238</v>
      </c>
      <c r="C527" s="17">
        <v>970</v>
      </c>
      <c r="D527" s="22"/>
    </row>
    <row r="528" spans="2:4" ht="18.75" customHeight="1">
      <c r="B528" s="20" t="s">
        <v>239</v>
      </c>
      <c r="C528" s="17">
        <v>990</v>
      </c>
      <c r="D528" s="73"/>
    </row>
    <row r="529" spans="2:4" ht="18.75" customHeight="1">
      <c r="B529" s="20" t="s">
        <v>240</v>
      </c>
      <c r="C529" s="19">
        <v>9700</v>
      </c>
      <c r="D529" s="107">
        <f>ROUND(SUM(D522:D528),2)</f>
        <v>0</v>
      </c>
    </row>
    <row r="530" spans="2:4" ht="18.75" customHeight="1">
      <c r="B530" s="18" t="s">
        <v>128</v>
      </c>
      <c r="C530" s="19"/>
      <c r="D530" s="107">
        <f>ROUND(SUM(D509:D511)+D520+D529,2)</f>
        <v>0</v>
      </c>
    </row>
    <row r="531" spans="2:4" ht="18.75" customHeight="1">
      <c r="B531" s="18" t="s">
        <v>77</v>
      </c>
      <c r="C531" s="17"/>
      <c r="D531" s="107">
        <f>ROUND(K507+D530,2)</f>
        <v>0</v>
      </c>
    </row>
    <row r="532" spans="2:4" ht="18.75" customHeight="1">
      <c r="B532" s="26" t="str">
        <f>B146</f>
        <v>Fund Balance, July 1, 2015</v>
      </c>
      <c r="C532" s="31">
        <v>2800</v>
      </c>
      <c r="D532" s="21"/>
    </row>
    <row r="533" spans="2:4" ht="18.75" customHeight="1">
      <c r="B533" s="26" t="s">
        <v>22</v>
      </c>
      <c r="C533" s="31">
        <v>2891</v>
      </c>
      <c r="D533" s="21"/>
    </row>
    <row r="534" spans="2:4" ht="12.75">
      <c r="B534" s="121" t="s">
        <v>303</v>
      </c>
      <c r="C534" s="122"/>
      <c r="D534" s="79"/>
    </row>
    <row r="535" spans="2:4" ht="18.75" customHeight="1">
      <c r="B535" s="14" t="s">
        <v>304</v>
      </c>
      <c r="C535" s="64">
        <v>2710</v>
      </c>
      <c r="D535" s="21"/>
    </row>
    <row r="536" spans="2:4" ht="18.75" customHeight="1">
      <c r="B536" s="3" t="s">
        <v>305</v>
      </c>
      <c r="C536" s="31">
        <v>2720</v>
      </c>
      <c r="D536" s="39"/>
    </row>
    <row r="537" spans="2:4" ht="18.75" customHeight="1">
      <c r="B537" s="3" t="s">
        <v>306</v>
      </c>
      <c r="C537" s="31">
        <v>2730</v>
      </c>
      <c r="D537" s="39"/>
    </row>
    <row r="538" spans="2:4" ht="18.75" customHeight="1">
      <c r="B538" s="3" t="s">
        <v>307</v>
      </c>
      <c r="C538" s="31">
        <v>2740</v>
      </c>
      <c r="D538" s="39"/>
    </row>
    <row r="539" spans="2:4" ht="18.75" customHeight="1">
      <c r="B539" s="3" t="s">
        <v>308</v>
      </c>
      <c r="C539" s="31">
        <v>2750</v>
      </c>
      <c r="D539" s="22"/>
    </row>
    <row r="540" spans="2:4" ht="18.75" customHeight="1">
      <c r="B540" s="34" t="str">
        <f>B154</f>
        <v>Total Fund Balances, June 30, 2016</v>
      </c>
      <c r="C540" s="88">
        <v>2700</v>
      </c>
      <c r="D540" s="108">
        <f>ROUND(SUM(D535:D539),2)</f>
        <v>0</v>
      </c>
    </row>
    <row r="541" spans="2:11" ht="12.75">
      <c r="B541" s="49"/>
      <c r="C541" s="60"/>
      <c r="E541" s="9"/>
      <c r="F541" s="9"/>
      <c r="G541" s="9"/>
      <c r="H541" s="8"/>
      <c r="I541" s="8"/>
      <c r="J541" s="9"/>
      <c r="K541" s="9"/>
    </row>
    <row r="542" spans="2:11" ht="12.75">
      <c r="B542" s="9" t="s">
        <v>21</v>
      </c>
      <c r="C542" s="8"/>
      <c r="D542" s="8"/>
      <c r="E542" s="9"/>
      <c r="F542" s="9"/>
      <c r="G542" s="9"/>
      <c r="H542" s="8"/>
      <c r="I542" s="8"/>
      <c r="J542" s="9"/>
      <c r="K542" s="9"/>
    </row>
    <row r="543" spans="2:11" ht="12.75">
      <c r="B543" s="9"/>
      <c r="C543" s="8"/>
      <c r="D543" s="8"/>
      <c r="E543" s="9"/>
      <c r="F543" s="9"/>
      <c r="G543" s="9"/>
      <c r="H543" s="8"/>
      <c r="I543" s="8"/>
      <c r="J543" s="9"/>
      <c r="K543" s="9"/>
    </row>
    <row r="544" spans="2:11" ht="12.75">
      <c r="B544" s="9"/>
      <c r="C544" s="8"/>
      <c r="D544" s="8"/>
      <c r="E544" s="9"/>
      <c r="F544" s="9"/>
      <c r="G544" s="9"/>
      <c r="H544" s="8"/>
      <c r="I544" s="8"/>
      <c r="J544" s="9"/>
      <c r="K544" s="9"/>
    </row>
    <row r="545" spans="1:11" ht="12.75">
      <c r="A545" s="9" t="s">
        <v>87</v>
      </c>
      <c r="B545" s="94" t="str">
        <f>$B$1</f>
        <v>DISTRICT SCHOOL BOARD OF OKEECHOBEE COUNTY</v>
      </c>
      <c r="C545" s="9"/>
      <c r="D545" s="9"/>
      <c r="E545" s="9"/>
      <c r="F545" s="9"/>
      <c r="G545" s="9"/>
      <c r="H545" s="56"/>
      <c r="I545" s="6"/>
      <c r="K545" s="57" t="s">
        <v>136</v>
      </c>
    </row>
    <row r="546" spans="2:11" ht="12.75">
      <c r="B546" s="43" t="s">
        <v>451</v>
      </c>
      <c r="C546" s="9"/>
      <c r="D546" s="9"/>
      <c r="E546" s="9"/>
      <c r="F546" s="9"/>
      <c r="G546" s="9"/>
      <c r="H546" s="9"/>
      <c r="I546" s="6"/>
      <c r="K546" s="42" t="s">
        <v>627</v>
      </c>
    </row>
    <row r="547" spans="2:11" ht="12.75">
      <c r="B547" s="228" t="str">
        <f>B4</f>
        <v>For the Fiscal Year Ended June 30, 2016</v>
      </c>
      <c r="C547" s="10"/>
      <c r="D547" s="10"/>
      <c r="E547" s="10"/>
      <c r="F547" s="10"/>
      <c r="G547" s="10"/>
      <c r="H547" s="10"/>
      <c r="I547" s="89"/>
      <c r="J547" s="10"/>
      <c r="K547" s="90" t="s">
        <v>302</v>
      </c>
    </row>
    <row r="548" spans="2:12" ht="12.75">
      <c r="B548" s="344" t="s">
        <v>10</v>
      </c>
      <c r="C548" s="346" t="s">
        <v>371</v>
      </c>
      <c r="D548" s="96">
        <v>100</v>
      </c>
      <c r="E548" s="96">
        <v>200</v>
      </c>
      <c r="F548" s="96">
        <v>300</v>
      </c>
      <c r="G548" s="96">
        <v>400</v>
      </c>
      <c r="H548" s="96">
        <v>500</v>
      </c>
      <c r="I548" s="96">
        <v>600</v>
      </c>
      <c r="J548" s="96">
        <v>700</v>
      </c>
      <c r="K548" s="349" t="s">
        <v>9</v>
      </c>
      <c r="L548" s="6"/>
    </row>
    <row r="549" spans="2:12" ht="25.5">
      <c r="B549" s="352"/>
      <c r="C549" s="346"/>
      <c r="D549" s="162" t="s">
        <v>8</v>
      </c>
      <c r="E549" s="162" t="s">
        <v>365</v>
      </c>
      <c r="F549" s="162" t="s">
        <v>366</v>
      </c>
      <c r="G549" s="162" t="s">
        <v>367</v>
      </c>
      <c r="H549" s="162" t="s">
        <v>368</v>
      </c>
      <c r="I549" s="162" t="s">
        <v>369</v>
      </c>
      <c r="J549" s="163" t="s">
        <v>7</v>
      </c>
      <c r="K549" s="349"/>
      <c r="L549" s="6"/>
    </row>
    <row r="550" spans="2:11" ht="12.75">
      <c r="B550" s="53" t="s">
        <v>11</v>
      </c>
      <c r="C550" s="54"/>
      <c r="D550" s="75"/>
      <c r="E550" s="75"/>
      <c r="F550" s="75"/>
      <c r="G550" s="75"/>
      <c r="H550" s="75"/>
      <c r="I550" s="75"/>
      <c r="J550" s="75"/>
      <c r="K550" s="75"/>
    </row>
    <row r="551" spans="2:11" ht="18.75" customHeight="1">
      <c r="B551" s="20" t="s">
        <v>209</v>
      </c>
      <c r="C551" s="17">
        <v>5000</v>
      </c>
      <c r="D551" s="39"/>
      <c r="E551" s="39"/>
      <c r="F551" s="39"/>
      <c r="G551" s="39"/>
      <c r="H551" s="39"/>
      <c r="I551" s="39"/>
      <c r="J551" s="39"/>
      <c r="K551" s="104">
        <f>ROUND(SUM(D551:J551),2)</f>
        <v>0</v>
      </c>
    </row>
    <row r="552" spans="2:11" ht="18.75" customHeight="1">
      <c r="B552" s="14" t="s">
        <v>590</v>
      </c>
      <c r="C552" s="62">
        <v>6100</v>
      </c>
      <c r="D552" s="39"/>
      <c r="E552" s="39"/>
      <c r="F552" s="39"/>
      <c r="G552" s="39"/>
      <c r="H552" s="39"/>
      <c r="I552" s="39"/>
      <c r="J552" s="39"/>
      <c r="K552" s="104">
        <f aca="true" t="shared" si="10" ref="K552:K568">ROUND(SUM(D552:J552),2)</f>
        <v>0</v>
      </c>
    </row>
    <row r="553" spans="2:11" ht="18.75" customHeight="1">
      <c r="B553" s="20" t="s">
        <v>210</v>
      </c>
      <c r="C553" s="17">
        <v>6200</v>
      </c>
      <c r="D553" s="39"/>
      <c r="E553" s="39"/>
      <c r="F553" s="39"/>
      <c r="G553" s="39"/>
      <c r="H553" s="39"/>
      <c r="I553" s="39"/>
      <c r="J553" s="39"/>
      <c r="K553" s="104">
        <f t="shared" si="10"/>
        <v>0</v>
      </c>
    </row>
    <row r="554" spans="2:11" ht="18.75" customHeight="1">
      <c r="B554" s="20" t="s">
        <v>261</v>
      </c>
      <c r="C554" s="17">
        <v>6300</v>
      </c>
      <c r="D554" s="39"/>
      <c r="E554" s="39"/>
      <c r="F554" s="39"/>
      <c r="G554" s="39"/>
      <c r="H554" s="39"/>
      <c r="I554" s="39"/>
      <c r="J554" s="39"/>
      <c r="K554" s="104">
        <f t="shared" si="10"/>
        <v>0</v>
      </c>
    </row>
    <row r="555" spans="2:11" ht="18.75" customHeight="1">
      <c r="B555" s="20" t="s">
        <v>212</v>
      </c>
      <c r="C555" s="17">
        <v>6400</v>
      </c>
      <c r="D555" s="39"/>
      <c r="E555" s="39"/>
      <c r="F555" s="39">
        <v>11000</v>
      </c>
      <c r="G555" s="39"/>
      <c r="H555" s="39"/>
      <c r="I555" s="39"/>
      <c r="J555" s="39"/>
      <c r="K555" s="104">
        <f t="shared" si="10"/>
        <v>11000</v>
      </c>
    </row>
    <row r="556" spans="2:11" ht="18.75" customHeight="1">
      <c r="B556" s="20" t="s">
        <v>608</v>
      </c>
      <c r="C556" s="17">
        <v>6500</v>
      </c>
      <c r="D556" s="39"/>
      <c r="E556" s="39"/>
      <c r="F556" s="39"/>
      <c r="G556" s="39"/>
      <c r="H556" s="39"/>
      <c r="I556" s="39"/>
      <c r="J556" s="39"/>
      <c r="K556" s="104">
        <f t="shared" si="10"/>
        <v>0</v>
      </c>
    </row>
    <row r="557" spans="2:11" ht="18.75" customHeight="1">
      <c r="B557" s="20" t="s">
        <v>262</v>
      </c>
      <c r="C557" s="17">
        <v>7100</v>
      </c>
      <c r="D557" s="39"/>
      <c r="E557" s="39"/>
      <c r="F557" s="39"/>
      <c r="G557" s="39"/>
      <c r="H557" s="39"/>
      <c r="I557" s="39"/>
      <c r="J557" s="39"/>
      <c r="K557" s="104">
        <f t="shared" si="10"/>
        <v>0</v>
      </c>
    </row>
    <row r="558" spans="2:11" ht="18.75" customHeight="1">
      <c r="B558" s="20" t="s">
        <v>213</v>
      </c>
      <c r="C558" s="17">
        <v>7200</v>
      </c>
      <c r="D558" s="39"/>
      <c r="E558" s="39"/>
      <c r="F558" s="39"/>
      <c r="G558" s="39"/>
      <c r="H558" s="39"/>
      <c r="I558" s="39"/>
      <c r="J558" s="39">
        <v>443.3</v>
      </c>
      <c r="K558" s="104">
        <f t="shared" si="10"/>
        <v>443.3</v>
      </c>
    </row>
    <row r="559" spans="2:11" ht="18.75" customHeight="1">
      <c r="B559" s="20" t="s">
        <v>214</v>
      </c>
      <c r="C559" s="17">
        <v>7300</v>
      </c>
      <c r="D559" s="39"/>
      <c r="E559" s="39"/>
      <c r="F559" s="39"/>
      <c r="G559" s="39"/>
      <c r="H559" s="39"/>
      <c r="I559" s="39"/>
      <c r="J559" s="39"/>
      <c r="K559" s="104">
        <f t="shared" si="10"/>
        <v>0</v>
      </c>
    </row>
    <row r="560" spans="2:11" ht="18.75" customHeight="1">
      <c r="B560" s="20" t="s">
        <v>215</v>
      </c>
      <c r="C560" s="17">
        <v>7410</v>
      </c>
      <c r="D560" s="39"/>
      <c r="E560" s="39"/>
      <c r="F560" s="39"/>
      <c r="G560" s="39"/>
      <c r="H560" s="39"/>
      <c r="I560" s="39"/>
      <c r="J560" s="39"/>
      <c r="K560" s="104">
        <f t="shared" si="10"/>
        <v>0</v>
      </c>
    </row>
    <row r="561" spans="2:11" ht="18.75" customHeight="1">
      <c r="B561" s="20" t="s">
        <v>216</v>
      </c>
      <c r="C561" s="17">
        <v>7500</v>
      </c>
      <c r="D561" s="39"/>
      <c r="E561" s="39"/>
      <c r="F561" s="39"/>
      <c r="G561" s="39"/>
      <c r="H561" s="39"/>
      <c r="I561" s="39"/>
      <c r="J561" s="39"/>
      <c r="K561" s="104">
        <f t="shared" si="10"/>
        <v>0</v>
      </c>
    </row>
    <row r="562" spans="2:11" ht="18.75" customHeight="1">
      <c r="B562" s="20" t="s">
        <v>217</v>
      </c>
      <c r="C562" s="17">
        <v>7600</v>
      </c>
      <c r="D562" s="39"/>
      <c r="E562" s="39"/>
      <c r="F562" s="39"/>
      <c r="G562" s="39"/>
      <c r="H562" s="39"/>
      <c r="I562" s="39"/>
      <c r="J562" s="39"/>
      <c r="K562" s="104">
        <f t="shared" si="10"/>
        <v>0</v>
      </c>
    </row>
    <row r="563" spans="2:11" ht="18.75" customHeight="1">
      <c r="B563" s="20" t="s">
        <v>218</v>
      </c>
      <c r="C563" s="17">
        <v>7700</v>
      </c>
      <c r="D563" s="39"/>
      <c r="E563" s="39"/>
      <c r="F563" s="39"/>
      <c r="G563" s="39"/>
      <c r="H563" s="39"/>
      <c r="I563" s="39"/>
      <c r="J563" s="39"/>
      <c r="K563" s="104">
        <f t="shared" si="10"/>
        <v>0</v>
      </c>
    </row>
    <row r="564" spans="2:11" ht="18.75" customHeight="1">
      <c r="B564" s="14" t="s">
        <v>400</v>
      </c>
      <c r="C564" s="62">
        <v>7800</v>
      </c>
      <c r="D564" s="39"/>
      <c r="E564" s="39"/>
      <c r="F564" s="39"/>
      <c r="G564" s="39"/>
      <c r="H564" s="39"/>
      <c r="I564" s="39"/>
      <c r="J564" s="39"/>
      <c r="K564" s="104">
        <f t="shared" si="10"/>
        <v>0</v>
      </c>
    </row>
    <row r="565" spans="2:11" ht="18.75" customHeight="1">
      <c r="B565" s="20" t="s">
        <v>219</v>
      </c>
      <c r="C565" s="17">
        <v>7900</v>
      </c>
      <c r="D565" s="39"/>
      <c r="E565" s="39"/>
      <c r="F565" s="39"/>
      <c r="G565" s="39"/>
      <c r="H565" s="39"/>
      <c r="I565" s="39"/>
      <c r="J565" s="39"/>
      <c r="K565" s="104">
        <f t="shared" si="10"/>
        <v>0</v>
      </c>
    </row>
    <row r="566" spans="2:11" ht="18.75" customHeight="1">
      <c r="B566" s="28" t="s">
        <v>220</v>
      </c>
      <c r="C566" s="62">
        <v>8100</v>
      </c>
      <c r="D566" s="39"/>
      <c r="E566" s="39"/>
      <c r="F566" s="39"/>
      <c r="G566" s="39"/>
      <c r="H566" s="39"/>
      <c r="I566" s="39"/>
      <c r="J566" s="39"/>
      <c r="K566" s="104">
        <f t="shared" si="10"/>
        <v>0</v>
      </c>
    </row>
    <row r="567" spans="2:12" ht="18.75" customHeight="1">
      <c r="B567" s="14" t="s">
        <v>221</v>
      </c>
      <c r="C567" s="11">
        <v>8200</v>
      </c>
      <c r="D567" s="39"/>
      <c r="E567" s="39"/>
      <c r="F567" s="39"/>
      <c r="G567" s="39"/>
      <c r="H567" s="39"/>
      <c r="I567" s="39"/>
      <c r="J567" s="39"/>
      <c r="K567" s="104">
        <f t="shared" si="10"/>
        <v>0</v>
      </c>
      <c r="L567" s="6"/>
    </row>
    <row r="568" spans="2:11" ht="18.75" customHeight="1">
      <c r="B568" s="20" t="s">
        <v>222</v>
      </c>
      <c r="C568" s="17">
        <v>9100</v>
      </c>
      <c r="D568" s="39"/>
      <c r="E568" s="39"/>
      <c r="F568" s="39"/>
      <c r="G568" s="39"/>
      <c r="H568" s="39"/>
      <c r="I568" s="39"/>
      <c r="J568" s="39"/>
      <c r="K568" s="104">
        <f t="shared" si="10"/>
        <v>0</v>
      </c>
    </row>
    <row r="569" spans="2:11" ht="12.75">
      <c r="B569" s="53" t="s">
        <v>12</v>
      </c>
      <c r="C569" s="59"/>
      <c r="D569" s="243"/>
      <c r="E569" s="243"/>
      <c r="F569" s="243"/>
      <c r="G569" s="243"/>
      <c r="H569" s="243"/>
      <c r="I569" s="69"/>
      <c r="J569" s="243"/>
      <c r="K569" s="71"/>
    </row>
    <row r="570" spans="2:11" ht="18.75" customHeight="1">
      <c r="B570" s="20" t="s">
        <v>215</v>
      </c>
      <c r="C570" s="17">
        <v>7420</v>
      </c>
      <c r="D570" s="237"/>
      <c r="E570" s="237"/>
      <c r="F570" s="237"/>
      <c r="G570" s="237"/>
      <c r="H570" s="237"/>
      <c r="I570" s="39"/>
      <c r="J570" s="237"/>
      <c r="K570" s="104">
        <f>ROUND(I570,2)</f>
        <v>0</v>
      </c>
    </row>
    <row r="571" spans="2:11" ht="18.75" customHeight="1">
      <c r="B571" s="20" t="s">
        <v>224</v>
      </c>
      <c r="C571" s="17">
        <v>9300</v>
      </c>
      <c r="D571" s="237"/>
      <c r="E571" s="237"/>
      <c r="F571" s="237"/>
      <c r="G571" s="237"/>
      <c r="H571" s="237"/>
      <c r="I571" s="39"/>
      <c r="J571" s="237"/>
      <c r="K571" s="104">
        <f>ROUND(I571,2)</f>
        <v>0</v>
      </c>
    </row>
    <row r="572" spans="2:11" ht="18.75" customHeight="1">
      <c r="B572" s="82" t="s">
        <v>226</v>
      </c>
      <c r="C572" s="83"/>
      <c r="D572" s="107">
        <f>ROUND(SUM(D551:D568),2)</f>
        <v>0</v>
      </c>
      <c r="E572" s="107">
        <f>ROUND(SUM(E551:E568),2)</f>
        <v>0</v>
      </c>
      <c r="F572" s="107">
        <f>ROUND(SUM(F551:F568),2)</f>
        <v>11000</v>
      </c>
      <c r="G572" s="107">
        <f>ROUND(SUM(G551:G568),2)</f>
        <v>0</v>
      </c>
      <c r="H572" s="107">
        <f>ROUND(SUM(H551:H568),2)</f>
        <v>0</v>
      </c>
      <c r="I572" s="107">
        <f>ROUND(SUM(I551:I568)+SUM(I570:I571),2)</f>
        <v>0</v>
      </c>
      <c r="J572" s="107">
        <f>ROUND(SUM(J551:J568),2)</f>
        <v>443.3</v>
      </c>
      <c r="K572" s="103">
        <f>ROUND(SUM(D572:J572),2)</f>
        <v>11443.3</v>
      </c>
    </row>
    <row r="573" spans="2:11" ht="18.75" customHeight="1">
      <c r="B573" s="82" t="s">
        <v>25</v>
      </c>
      <c r="C573" s="83"/>
      <c r="D573" s="236"/>
      <c r="E573" s="236"/>
      <c r="F573" s="236"/>
      <c r="G573" s="236"/>
      <c r="H573" s="236"/>
      <c r="I573" s="236"/>
      <c r="J573" s="236"/>
      <c r="K573" s="103">
        <f>ROUND(F408-K572,2)</f>
        <v>0</v>
      </c>
    </row>
    <row r="574" spans="2:4" ht="25.5">
      <c r="B574" s="127" t="s">
        <v>370</v>
      </c>
      <c r="C574" s="220" t="s">
        <v>371</v>
      </c>
      <c r="D574" s="126"/>
    </row>
    <row r="575" spans="2:4" ht="18.75" customHeight="1">
      <c r="B575" s="16" t="s">
        <v>146</v>
      </c>
      <c r="C575" s="17">
        <v>3720</v>
      </c>
      <c r="D575" s="21"/>
    </row>
    <row r="576" spans="2:4" ht="18.75" customHeight="1">
      <c r="B576" s="16" t="s">
        <v>433</v>
      </c>
      <c r="C576" s="85">
        <v>3730</v>
      </c>
      <c r="D576" s="39"/>
    </row>
    <row r="577" spans="2:4" ht="18.75" customHeight="1">
      <c r="B577" s="16" t="s">
        <v>16</v>
      </c>
      <c r="C577" s="17">
        <v>3740</v>
      </c>
      <c r="D577" s="21"/>
    </row>
    <row r="578" spans="2:4" ht="12.75">
      <c r="B578" s="53" t="s">
        <v>17</v>
      </c>
      <c r="C578" s="181"/>
      <c r="D578" s="81"/>
    </row>
    <row r="579" spans="2:4" ht="18.75" customHeight="1">
      <c r="B579" s="20" t="s">
        <v>255</v>
      </c>
      <c r="C579" s="17">
        <v>3610</v>
      </c>
      <c r="D579" s="21"/>
    </row>
    <row r="580" spans="2:4" ht="18.75" customHeight="1">
      <c r="B580" s="20" t="s">
        <v>227</v>
      </c>
      <c r="C580" s="17">
        <v>3620</v>
      </c>
      <c r="D580" s="21"/>
    </row>
    <row r="581" spans="2:4" ht="18.75" customHeight="1">
      <c r="B581" s="20" t="s">
        <v>228</v>
      </c>
      <c r="C581" s="17">
        <v>3630</v>
      </c>
      <c r="D581" s="21"/>
    </row>
    <row r="582" spans="2:4" ht="18.75" customHeight="1">
      <c r="B582" s="20" t="s">
        <v>256</v>
      </c>
      <c r="C582" s="17">
        <v>3650</v>
      </c>
      <c r="D582" s="21"/>
    </row>
    <row r="583" spans="2:4" ht="18.75" customHeight="1">
      <c r="B583" s="20" t="s">
        <v>230</v>
      </c>
      <c r="C583" s="17">
        <v>3660</v>
      </c>
      <c r="D583" s="21"/>
    </row>
    <row r="584" spans="2:4" ht="18.75" customHeight="1">
      <c r="B584" s="20" t="s">
        <v>231</v>
      </c>
      <c r="C584" s="17">
        <v>3670</v>
      </c>
      <c r="D584" s="22"/>
    </row>
    <row r="585" spans="2:4" ht="18.75" customHeight="1">
      <c r="B585" s="20" t="s">
        <v>232</v>
      </c>
      <c r="C585" s="17">
        <v>3690</v>
      </c>
      <c r="D585" s="73"/>
    </row>
    <row r="586" spans="2:4" ht="18.75" customHeight="1">
      <c r="B586" s="20" t="s">
        <v>233</v>
      </c>
      <c r="C586" s="19">
        <v>3600</v>
      </c>
      <c r="D586" s="107">
        <f>ROUND(SUM(D579:D585),2)</f>
        <v>0</v>
      </c>
    </row>
    <row r="587" spans="2:4" ht="12.75">
      <c r="B587" s="53" t="s">
        <v>18</v>
      </c>
      <c r="C587" s="181"/>
      <c r="D587" s="71"/>
    </row>
    <row r="588" spans="2:4" ht="18.75" customHeight="1">
      <c r="B588" s="20" t="s">
        <v>263</v>
      </c>
      <c r="C588" s="17">
        <v>910</v>
      </c>
      <c r="D588" s="21"/>
    </row>
    <row r="589" spans="2:4" ht="18.75" customHeight="1">
      <c r="B589" s="20" t="s">
        <v>234</v>
      </c>
      <c r="C589" s="17">
        <v>920</v>
      </c>
      <c r="D589" s="21"/>
    </row>
    <row r="590" spans="2:4" ht="18.75" customHeight="1">
      <c r="B590" s="20" t="s">
        <v>235</v>
      </c>
      <c r="C590" s="17">
        <v>930</v>
      </c>
      <c r="D590" s="21"/>
    </row>
    <row r="591" spans="2:4" ht="18.75" customHeight="1">
      <c r="B591" s="20" t="s">
        <v>256</v>
      </c>
      <c r="C591" s="17">
        <v>950</v>
      </c>
      <c r="D591" s="21"/>
    </row>
    <row r="592" spans="2:4" ht="18.75" customHeight="1">
      <c r="B592" s="20" t="s">
        <v>237</v>
      </c>
      <c r="C592" s="17">
        <v>960</v>
      </c>
      <c r="D592" s="22"/>
    </row>
    <row r="593" spans="2:4" ht="18.75" customHeight="1">
      <c r="B593" s="20" t="s">
        <v>238</v>
      </c>
      <c r="C593" s="17">
        <v>970</v>
      </c>
      <c r="D593" s="22"/>
    </row>
    <row r="594" spans="2:4" ht="18.75" customHeight="1">
      <c r="B594" s="20" t="s">
        <v>239</v>
      </c>
      <c r="C594" s="17">
        <v>990</v>
      </c>
      <c r="D594" s="73"/>
    </row>
    <row r="595" spans="2:4" ht="18.75" customHeight="1">
      <c r="B595" s="20" t="s">
        <v>240</v>
      </c>
      <c r="C595" s="19">
        <v>9700</v>
      </c>
      <c r="D595" s="107">
        <f>ROUND(SUM(D588:D594),2)</f>
        <v>0</v>
      </c>
    </row>
    <row r="596" spans="2:4" ht="18.75" customHeight="1">
      <c r="B596" s="18" t="s">
        <v>128</v>
      </c>
      <c r="C596" s="19"/>
      <c r="D596" s="107">
        <f>ROUND(SUM(D575:D577)+D586+D595,2)</f>
        <v>0</v>
      </c>
    </row>
    <row r="597" spans="2:4" ht="18.75" customHeight="1">
      <c r="B597" s="18" t="s">
        <v>77</v>
      </c>
      <c r="C597" s="17"/>
      <c r="D597" s="107">
        <f>ROUND(K573+D596,2)</f>
        <v>0</v>
      </c>
    </row>
    <row r="598" spans="2:4" ht="18.75" customHeight="1">
      <c r="B598" s="26" t="str">
        <f>B146</f>
        <v>Fund Balance, July 1, 2015</v>
      </c>
      <c r="C598" s="31">
        <v>2800</v>
      </c>
      <c r="D598" s="21"/>
    </row>
    <row r="599" spans="2:4" ht="18.75" customHeight="1">
      <c r="B599" s="26" t="s">
        <v>22</v>
      </c>
      <c r="C599" s="31">
        <v>2891</v>
      </c>
      <c r="D599" s="21"/>
    </row>
    <row r="600" spans="2:4" ht="12.75">
      <c r="B600" s="121" t="s">
        <v>303</v>
      </c>
      <c r="C600" s="122"/>
      <c r="D600" s="79"/>
    </row>
    <row r="601" spans="2:4" ht="18.75" customHeight="1">
      <c r="B601" s="14" t="s">
        <v>304</v>
      </c>
      <c r="C601" s="64">
        <v>2710</v>
      </c>
      <c r="D601" s="21"/>
    </row>
    <row r="602" spans="2:4" ht="18.75" customHeight="1">
      <c r="B602" s="3" t="s">
        <v>305</v>
      </c>
      <c r="C602" s="31">
        <v>2720</v>
      </c>
      <c r="D602" s="39"/>
    </row>
    <row r="603" spans="2:4" ht="18.75" customHeight="1">
      <c r="B603" s="3" t="s">
        <v>306</v>
      </c>
      <c r="C603" s="31">
        <v>2730</v>
      </c>
      <c r="D603" s="39"/>
    </row>
    <row r="604" spans="2:4" ht="18.75" customHeight="1">
      <c r="B604" s="3" t="s">
        <v>307</v>
      </c>
      <c r="C604" s="31">
        <v>2740</v>
      </c>
      <c r="D604" s="39"/>
    </row>
    <row r="605" spans="2:4" ht="18.75" customHeight="1">
      <c r="B605" s="3" t="s">
        <v>308</v>
      </c>
      <c r="C605" s="31">
        <v>2750</v>
      </c>
      <c r="D605" s="22"/>
    </row>
    <row r="606" spans="2:4" ht="18.75" customHeight="1">
      <c r="B606" s="34" t="str">
        <f>B154</f>
        <v>Total Fund Balances, June 30, 2016</v>
      </c>
      <c r="C606" s="88">
        <v>2700</v>
      </c>
      <c r="D606" s="108">
        <f>ROUND(SUM(D601:D605),2)</f>
        <v>0</v>
      </c>
    </row>
    <row r="607" spans="2:11" ht="12.75">
      <c r="B607" s="49"/>
      <c r="C607" s="60"/>
      <c r="E607" s="9"/>
      <c r="F607" s="9"/>
      <c r="G607" s="9"/>
      <c r="H607" s="8"/>
      <c r="I607" s="8"/>
      <c r="J607" s="9"/>
      <c r="K607" s="9"/>
    </row>
    <row r="608" spans="2:11" ht="12.75">
      <c r="B608" s="9" t="s">
        <v>21</v>
      </c>
      <c r="C608" s="8"/>
      <c r="D608" s="8"/>
      <c r="E608" s="9"/>
      <c r="F608" s="9"/>
      <c r="G608" s="9"/>
      <c r="H608" s="8"/>
      <c r="I608" s="8"/>
      <c r="J608" s="9"/>
      <c r="K608" s="9"/>
    </row>
    <row r="609" spans="2:11" ht="12.75">
      <c r="B609" s="9"/>
      <c r="C609" s="8"/>
      <c r="D609" s="8"/>
      <c r="E609" s="9"/>
      <c r="F609" s="9"/>
      <c r="G609" s="9"/>
      <c r="H609" s="8"/>
      <c r="I609" s="8"/>
      <c r="J609" s="9"/>
      <c r="K609" s="9"/>
    </row>
    <row r="610" spans="2:11" ht="12.75">
      <c r="B610" s="9"/>
      <c r="C610" s="8"/>
      <c r="D610" s="8"/>
      <c r="E610" s="9"/>
      <c r="F610" s="9"/>
      <c r="G610" s="9"/>
      <c r="H610" s="8"/>
      <c r="I610" s="8"/>
      <c r="J610" s="9"/>
      <c r="K610" s="9"/>
    </row>
    <row r="611" spans="1:11" ht="12.75">
      <c r="A611" s="9" t="s">
        <v>88</v>
      </c>
      <c r="B611" s="94" t="str">
        <f>$B$1</f>
        <v>DISTRICT SCHOOL BOARD OF OKEECHOBEE COUNTY</v>
      </c>
      <c r="C611" s="92"/>
      <c r="K611" s="33" t="s">
        <v>137</v>
      </c>
    </row>
    <row r="612" spans="2:11" ht="12.75">
      <c r="B612" s="94" t="s">
        <v>452</v>
      </c>
      <c r="K612" s="42" t="s">
        <v>628</v>
      </c>
    </row>
    <row r="613" spans="2:11" ht="12.75">
      <c r="B613" s="228" t="str">
        <f>B4</f>
        <v>For the Fiscal Year Ended June 30, 2016</v>
      </c>
      <c r="K613" s="93" t="s">
        <v>167</v>
      </c>
    </row>
    <row r="614" spans="2:4" ht="25.5">
      <c r="B614" s="154" t="s">
        <v>26</v>
      </c>
      <c r="C614" s="155" t="s">
        <v>371</v>
      </c>
      <c r="D614" s="182"/>
    </row>
    <row r="615" spans="2:4" ht="12.75">
      <c r="B615" s="53" t="s">
        <v>153</v>
      </c>
      <c r="C615" s="27"/>
      <c r="D615" s="157"/>
    </row>
    <row r="616" spans="2:4" ht="18.75" customHeight="1">
      <c r="B616" s="183" t="s">
        <v>175</v>
      </c>
      <c r="C616" s="27">
        <v>3280</v>
      </c>
      <c r="D616" s="84"/>
    </row>
    <row r="617" spans="2:4" ht="18.75" customHeight="1">
      <c r="B617" s="184" t="s">
        <v>176</v>
      </c>
      <c r="C617" s="25">
        <v>3200</v>
      </c>
      <c r="D617" s="81">
        <f>SUM(D616)</f>
        <v>0</v>
      </c>
    </row>
    <row r="618" spans="2:4" ht="12.75">
      <c r="B618" s="135" t="s">
        <v>5</v>
      </c>
      <c r="C618" s="25"/>
      <c r="D618" s="79"/>
    </row>
    <row r="619" spans="2:4" ht="18.75" customHeight="1">
      <c r="B619" s="3" t="s">
        <v>31</v>
      </c>
      <c r="C619" s="11">
        <v>3431</v>
      </c>
      <c r="D619" s="21"/>
    </row>
    <row r="620" spans="2:4" ht="18.75" customHeight="1">
      <c r="B620" s="3" t="s">
        <v>82</v>
      </c>
      <c r="C620" s="31">
        <v>3432</v>
      </c>
      <c r="D620" s="39"/>
    </row>
    <row r="621" spans="2:4" ht="18.75" customHeight="1">
      <c r="B621" s="3" t="s">
        <v>131</v>
      </c>
      <c r="C621" s="31">
        <v>3433</v>
      </c>
      <c r="D621" s="39"/>
    </row>
    <row r="622" spans="2:4" ht="18.75" customHeight="1">
      <c r="B622" s="3" t="s">
        <v>462</v>
      </c>
      <c r="C622" s="31">
        <v>3440</v>
      </c>
      <c r="D622" s="39"/>
    </row>
    <row r="623" spans="2:4" ht="18.75" customHeight="1">
      <c r="B623" s="3" t="s">
        <v>148</v>
      </c>
      <c r="C623" s="31">
        <v>3495</v>
      </c>
      <c r="D623" s="39"/>
    </row>
    <row r="624" spans="2:4" ht="18.75" customHeight="1">
      <c r="B624" s="3" t="s">
        <v>404</v>
      </c>
      <c r="C624" s="31">
        <v>3400</v>
      </c>
      <c r="D624" s="113">
        <f>SUM(D619:D623)</f>
        <v>0</v>
      </c>
    </row>
    <row r="625" spans="2:4" ht="18.75" customHeight="1">
      <c r="B625" s="24" t="s">
        <v>208</v>
      </c>
      <c r="C625" s="147">
        <v>3000</v>
      </c>
      <c r="D625" s="103">
        <f>+D617+D624</f>
        <v>0</v>
      </c>
    </row>
    <row r="626" spans="2:12" ht="12.75">
      <c r="B626" s="344" t="s">
        <v>10</v>
      </c>
      <c r="C626" s="346" t="s">
        <v>371</v>
      </c>
      <c r="D626" s="96">
        <v>100</v>
      </c>
      <c r="E626" s="96">
        <v>200</v>
      </c>
      <c r="F626" s="96">
        <v>300</v>
      </c>
      <c r="G626" s="96">
        <v>400</v>
      </c>
      <c r="H626" s="96">
        <v>500</v>
      </c>
      <c r="I626" s="96">
        <v>600</v>
      </c>
      <c r="J626" s="96">
        <v>700</v>
      </c>
      <c r="K626" s="349" t="s">
        <v>9</v>
      </c>
      <c r="L626" s="6"/>
    </row>
    <row r="627" spans="2:12" ht="25.5">
      <c r="B627" s="352"/>
      <c r="C627" s="346"/>
      <c r="D627" s="162" t="s">
        <v>8</v>
      </c>
      <c r="E627" s="162" t="s">
        <v>365</v>
      </c>
      <c r="F627" s="162" t="s">
        <v>366</v>
      </c>
      <c r="G627" s="162" t="s">
        <v>367</v>
      </c>
      <c r="H627" s="162" t="s">
        <v>368</v>
      </c>
      <c r="I627" s="162" t="s">
        <v>369</v>
      </c>
      <c r="J627" s="163" t="s">
        <v>7</v>
      </c>
      <c r="K627" s="349"/>
      <c r="L627" s="6"/>
    </row>
    <row r="628" spans="2:11" ht="12.75">
      <c r="B628" s="53" t="s">
        <v>11</v>
      </c>
      <c r="C628" s="54"/>
      <c r="D628" s="75"/>
      <c r="E628" s="75"/>
      <c r="F628" s="75"/>
      <c r="G628" s="75"/>
      <c r="H628" s="75"/>
      <c r="I628" s="75"/>
      <c r="J628" s="75"/>
      <c r="K628" s="75"/>
    </row>
    <row r="629" spans="2:11" ht="18.75" customHeight="1">
      <c r="B629" s="20" t="s">
        <v>209</v>
      </c>
      <c r="C629" s="17">
        <v>5000</v>
      </c>
      <c r="D629" s="39"/>
      <c r="E629" s="39"/>
      <c r="F629" s="39"/>
      <c r="G629" s="39"/>
      <c r="H629" s="39"/>
      <c r="I629" s="39"/>
      <c r="J629" s="39"/>
      <c r="K629" s="113">
        <f>SUM(D629:J629)</f>
        <v>0</v>
      </c>
    </row>
    <row r="630" spans="2:11" ht="18.75" customHeight="1">
      <c r="B630" s="14" t="s">
        <v>590</v>
      </c>
      <c r="C630" s="62">
        <v>6100</v>
      </c>
      <c r="D630" s="39"/>
      <c r="E630" s="39"/>
      <c r="F630" s="39"/>
      <c r="G630" s="39"/>
      <c r="H630" s="39"/>
      <c r="I630" s="39"/>
      <c r="J630" s="39"/>
      <c r="K630" s="113">
        <f aca="true" t="shared" si="11" ref="K630:K645">SUM(D630:J630)</f>
        <v>0</v>
      </c>
    </row>
    <row r="631" spans="2:11" ht="18.75" customHeight="1">
      <c r="B631" s="20" t="s">
        <v>210</v>
      </c>
      <c r="C631" s="17">
        <v>6200</v>
      </c>
      <c r="D631" s="39"/>
      <c r="E631" s="39"/>
      <c r="F631" s="39"/>
      <c r="G631" s="39"/>
      <c r="H631" s="39"/>
      <c r="I631" s="39"/>
      <c r="J631" s="39"/>
      <c r="K631" s="113">
        <f t="shared" si="11"/>
        <v>0</v>
      </c>
    </row>
    <row r="632" spans="2:11" ht="18.75" customHeight="1">
      <c r="B632" s="20" t="s">
        <v>261</v>
      </c>
      <c r="C632" s="17">
        <v>6300</v>
      </c>
      <c r="D632" s="39"/>
      <c r="E632" s="39"/>
      <c r="F632" s="39"/>
      <c r="G632" s="39"/>
      <c r="H632" s="39"/>
      <c r="I632" s="39"/>
      <c r="J632" s="39"/>
      <c r="K632" s="113">
        <f t="shared" si="11"/>
        <v>0</v>
      </c>
    </row>
    <row r="633" spans="2:11" ht="18.75" customHeight="1">
      <c r="B633" s="20" t="s">
        <v>212</v>
      </c>
      <c r="C633" s="17">
        <v>6400</v>
      </c>
      <c r="D633" s="39"/>
      <c r="E633" s="39"/>
      <c r="F633" s="39"/>
      <c r="G633" s="39"/>
      <c r="H633" s="39"/>
      <c r="I633" s="39"/>
      <c r="J633" s="39"/>
      <c r="K633" s="113">
        <f t="shared" si="11"/>
        <v>0</v>
      </c>
    </row>
    <row r="634" spans="2:11" ht="18.75" customHeight="1">
      <c r="B634" s="20" t="s">
        <v>608</v>
      </c>
      <c r="C634" s="17">
        <v>6500</v>
      </c>
      <c r="D634" s="39"/>
      <c r="E634" s="39"/>
      <c r="F634" s="39"/>
      <c r="G634" s="39"/>
      <c r="H634" s="39"/>
      <c r="I634" s="39"/>
      <c r="J634" s="39"/>
      <c r="K634" s="113">
        <f t="shared" si="11"/>
        <v>0</v>
      </c>
    </row>
    <row r="635" spans="2:11" ht="18.75" customHeight="1">
      <c r="B635" s="20" t="s">
        <v>262</v>
      </c>
      <c r="C635" s="17">
        <v>7100</v>
      </c>
      <c r="D635" s="39"/>
      <c r="E635" s="39"/>
      <c r="F635" s="39"/>
      <c r="G635" s="39"/>
      <c r="H635" s="39"/>
      <c r="I635" s="39"/>
      <c r="J635" s="39"/>
      <c r="K635" s="113">
        <f t="shared" si="11"/>
        <v>0</v>
      </c>
    </row>
    <row r="636" spans="2:11" ht="18.75" customHeight="1">
      <c r="B636" s="20" t="s">
        <v>213</v>
      </c>
      <c r="C636" s="17">
        <v>7200</v>
      </c>
      <c r="D636" s="39"/>
      <c r="E636" s="39"/>
      <c r="F636" s="39"/>
      <c r="G636" s="39"/>
      <c r="H636" s="39"/>
      <c r="I636" s="39"/>
      <c r="J636" s="39"/>
      <c r="K636" s="113">
        <f t="shared" si="11"/>
        <v>0</v>
      </c>
    </row>
    <row r="637" spans="2:11" ht="18.75" customHeight="1">
      <c r="B637" s="20" t="s">
        <v>214</v>
      </c>
      <c r="C637" s="17">
        <v>7300</v>
      </c>
      <c r="D637" s="39"/>
      <c r="E637" s="39"/>
      <c r="F637" s="39"/>
      <c r="G637" s="39"/>
      <c r="H637" s="39"/>
      <c r="I637" s="39"/>
      <c r="J637" s="39"/>
      <c r="K637" s="113">
        <f t="shared" si="11"/>
        <v>0</v>
      </c>
    </row>
    <row r="638" spans="2:11" ht="18.75" customHeight="1">
      <c r="B638" s="20" t="s">
        <v>215</v>
      </c>
      <c r="C638" s="17">
        <v>7410</v>
      </c>
      <c r="D638" s="39"/>
      <c r="E638" s="39"/>
      <c r="F638" s="39"/>
      <c r="G638" s="39"/>
      <c r="H638" s="39"/>
      <c r="I638" s="39"/>
      <c r="J638" s="39"/>
      <c r="K638" s="113">
        <f t="shared" si="11"/>
        <v>0</v>
      </c>
    </row>
    <row r="639" spans="2:11" ht="18.75" customHeight="1">
      <c r="B639" s="20" t="s">
        <v>216</v>
      </c>
      <c r="C639" s="17">
        <v>7500</v>
      </c>
      <c r="D639" s="39"/>
      <c r="E639" s="39"/>
      <c r="F639" s="39"/>
      <c r="G639" s="39"/>
      <c r="H639" s="39"/>
      <c r="I639" s="39"/>
      <c r="J639" s="39"/>
      <c r="K639" s="113">
        <f t="shared" si="11"/>
        <v>0</v>
      </c>
    </row>
    <row r="640" spans="2:11" ht="18.75" customHeight="1">
      <c r="B640" s="20" t="s">
        <v>218</v>
      </c>
      <c r="C640" s="17">
        <v>7700</v>
      </c>
      <c r="D640" s="39"/>
      <c r="E640" s="39"/>
      <c r="F640" s="39"/>
      <c r="G640" s="39"/>
      <c r="H640" s="39"/>
      <c r="I640" s="39"/>
      <c r="J640" s="39"/>
      <c r="K640" s="113">
        <f t="shared" si="11"/>
        <v>0</v>
      </c>
    </row>
    <row r="641" spans="2:11" ht="18.75" customHeight="1">
      <c r="B641" s="14" t="s">
        <v>400</v>
      </c>
      <c r="C641" s="62">
        <v>7800</v>
      </c>
      <c r="D641" s="39"/>
      <c r="E641" s="39"/>
      <c r="F641" s="39"/>
      <c r="G641" s="39"/>
      <c r="H641" s="39"/>
      <c r="I641" s="39"/>
      <c r="J641" s="39"/>
      <c r="K641" s="113">
        <f t="shared" si="11"/>
        <v>0</v>
      </c>
    </row>
    <row r="642" spans="2:11" ht="18.75" customHeight="1">
      <c r="B642" s="20" t="s">
        <v>219</v>
      </c>
      <c r="C642" s="17">
        <v>7900</v>
      </c>
      <c r="D642" s="39"/>
      <c r="E642" s="39"/>
      <c r="F642" s="39"/>
      <c r="G642" s="39"/>
      <c r="H642" s="39"/>
      <c r="I642" s="39"/>
      <c r="J642" s="39"/>
      <c r="K642" s="113">
        <f t="shared" si="11"/>
        <v>0</v>
      </c>
    </row>
    <row r="643" spans="2:11" ht="18.75" customHeight="1">
      <c r="B643" s="20" t="s">
        <v>220</v>
      </c>
      <c r="C643" s="17">
        <v>8100</v>
      </c>
      <c r="D643" s="39"/>
      <c r="E643" s="39"/>
      <c r="F643" s="39"/>
      <c r="G643" s="39"/>
      <c r="H643" s="39"/>
      <c r="I643" s="39"/>
      <c r="J643" s="39"/>
      <c r="K643" s="113">
        <f t="shared" si="11"/>
        <v>0</v>
      </c>
    </row>
    <row r="644" spans="2:12" ht="18.75" customHeight="1">
      <c r="B644" s="14" t="s">
        <v>221</v>
      </c>
      <c r="C644" s="11">
        <v>8200</v>
      </c>
      <c r="D644" s="39"/>
      <c r="E644" s="39"/>
      <c r="F644" s="39"/>
      <c r="G644" s="39"/>
      <c r="H644" s="39"/>
      <c r="I644" s="39"/>
      <c r="J644" s="39"/>
      <c r="K644" s="113">
        <f t="shared" si="11"/>
        <v>0</v>
      </c>
      <c r="L644" s="6"/>
    </row>
    <row r="645" spans="2:11" ht="18.75" customHeight="1">
      <c r="B645" s="20" t="s">
        <v>222</v>
      </c>
      <c r="C645" s="17">
        <v>9100</v>
      </c>
      <c r="D645" s="39"/>
      <c r="E645" s="39"/>
      <c r="F645" s="39"/>
      <c r="G645" s="39"/>
      <c r="H645" s="39"/>
      <c r="I645" s="39"/>
      <c r="J645" s="39"/>
      <c r="K645" s="113">
        <f t="shared" si="11"/>
        <v>0</v>
      </c>
    </row>
    <row r="646" spans="2:11" ht="12.75">
      <c r="B646" s="53" t="s">
        <v>12</v>
      </c>
      <c r="C646" s="59"/>
      <c r="D646" s="243"/>
      <c r="E646" s="243"/>
      <c r="F646" s="243"/>
      <c r="G646" s="243"/>
      <c r="H646" s="243"/>
      <c r="I646" s="69"/>
      <c r="J646" s="243"/>
      <c r="K646" s="71"/>
    </row>
    <row r="647" spans="2:11" ht="18.75" customHeight="1">
      <c r="B647" s="20" t="s">
        <v>215</v>
      </c>
      <c r="C647" s="17">
        <v>7420</v>
      </c>
      <c r="D647" s="237"/>
      <c r="E647" s="237"/>
      <c r="F647" s="237"/>
      <c r="G647" s="237"/>
      <c r="H647" s="237"/>
      <c r="I647" s="39"/>
      <c r="J647" s="237"/>
      <c r="K647" s="113">
        <f>SUM(I647)</f>
        <v>0</v>
      </c>
    </row>
    <row r="648" spans="2:11" ht="18.75" customHeight="1">
      <c r="B648" s="20" t="s">
        <v>224</v>
      </c>
      <c r="C648" s="17">
        <v>9300</v>
      </c>
      <c r="D648" s="237"/>
      <c r="E648" s="237"/>
      <c r="F648" s="237"/>
      <c r="G648" s="237"/>
      <c r="H648" s="237"/>
      <c r="I648" s="39"/>
      <c r="J648" s="237"/>
      <c r="K648" s="113">
        <f>SUM(I648)</f>
        <v>0</v>
      </c>
    </row>
    <row r="649" spans="2:11" ht="18.75" customHeight="1">
      <c r="B649" s="15" t="s">
        <v>226</v>
      </c>
      <c r="C649" s="59"/>
      <c r="D649" s="81">
        <f>ROUND(SUM(D629:D645),2)</f>
        <v>0</v>
      </c>
      <c r="E649" s="111">
        <f>ROUND(SUM(E629:E645),2)</f>
        <v>0</v>
      </c>
      <c r="F649" s="111">
        <f>ROUND(SUM(F629:F645),2)</f>
        <v>0</v>
      </c>
      <c r="G649" s="111">
        <f>ROUND(SUM(G629:G645),2)</f>
        <v>0</v>
      </c>
      <c r="H649" s="111">
        <f>ROUND(SUM(H629:H645),2)</f>
        <v>0</v>
      </c>
      <c r="I649" s="111">
        <f>ROUND(SUM(I629:I645)+SUM(I647:I648),2)</f>
        <v>0</v>
      </c>
      <c r="J649" s="111">
        <f>ROUND(SUM(J629:J645),2)</f>
        <v>0</v>
      </c>
      <c r="K649" s="110">
        <f>ROUND(SUM(D649:J649),2)</f>
        <v>0</v>
      </c>
    </row>
    <row r="650" spans="2:11" ht="18.75" customHeight="1">
      <c r="B650" s="82" t="s">
        <v>25</v>
      </c>
      <c r="C650" s="179"/>
      <c r="D650" s="244"/>
      <c r="E650" s="244"/>
      <c r="F650" s="244"/>
      <c r="G650" s="244"/>
      <c r="H650" s="244"/>
      <c r="I650" s="244"/>
      <c r="J650" s="244"/>
      <c r="K650" s="103">
        <f>ROUND(D625-K649,2)</f>
        <v>0</v>
      </c>
    </row>
    <row r="651" spans="2:4" ht="25.5">
      <c r="B651" s="127" t="s">
        <v>370</v>
      </c>
      <c r="C651" s="220" t="s">
        <v>371</v>
      </c>
      <c r="D651" s="126"/>
    </row>
    <row r="652" spans="2:4" ht="18.75" customHeight="1">
      <c r="B652" s="26" t="s">
        <v>16</v>
      </c>
      <c r="C652" s="11">
        <v>3740</v>
      </c>
      <c r="D652" s="21"/>
    </row>
    <row r="653" spans="2:4" ht="12.75">
      <c r="B653" s="23" t="s">
        <v>61</v>
      </c>
      <c r="C653" s="27"/>
      <c r="D653" s="67"/>
    </row>
    <row r="654" spans="2:4" ht="18.75" customHeight="1">
      <c r="B654" s="20" t="s">
        <v>255</v>
      </c>
      <c r="C654" s="19">
        <v>3610</v>
      </c>
      <c r="D654" s="39"/>
    </row>
    <row r="655" spans="2:4" ht="18.75" customHeight="1">
      <c r="B655" s="20" t="s">
        <v>227</v>
      </c>
      <c r="C655" s="19">
        <v>3620</v>
      </c>
      <c r="D655" s="39"/>
    </row>
    <row r="656" spans="2:4" ht="18.75" customHeight="1">
      <c r="B656" s="20" t="s">
        <v>228</v>
      </c>
      <c r="C656" s="19">
        <v>3630</v>
      </c>
      <c r="D656" s="39"/>
    </row>
    <row r="657" spans="2:4" ht="18.75" customHeight="1">
      <c r="B657" s="28" t="s">
        <v>256</v>
      </c>
      <c r="C657" s="179">
        <v>3650</v>
      </c>
      <c r="D657" s="68"/>
    </row>
    <row r="658" spans="2:4" ht="18.75" customHeight="1">
      <c r="B658" s="28" t="s">
        <v>230</v>
      </c>
      <c r="C658" s="179">
        <v>3660</v>
      </c>
      <c r="D658" s="68"/>
    </row>
    <row r="659" spans="2:4" ht="18.75" customHeight="1">
      <c r="B659" s="28" t="s">
        <v>231</v>
      </c>
      <c r="C659" s="179">
        <v>3670</v>
      </c>
      <c r="D659" s="68"/>
    </row>
    <row r="660" spans="2:4" ht="18.75" customHeight="1">
      <c r="B660" s="28" t="s">
        <v>232</v>
      </c>
      <c r="C660" s="179">
        <v>3690</v>
      </c>
      <c r="D660" s="68"/>
    </row>
    <row r="661" spans="2:4" ht="18.75" customHeight="1">
      <c r="B661" s="20" t="s">
        <v>233</v>
      </c>
      <c r="C661" s="19">
        <v>3600</v>
      </c>
      <c r="D661" s="107">
        <f>ROUND(SUM(D654:D660),2)</f>
        <v>0</v>
      </c>
    </row>
    <row r="662" spans="2:4" ht="12.75">
      <c r="B662" s="23" t="s">
        <v>18</v>
      </c>
      <c r="C662" s="27"/>
      <c r="D662" s="67"/>
    </row>
    <row r="663" spans="2:4" ht="18.75" customHeight="1">
      <c r="B663" s="20" t="s">
        <v>257</v>
      </c>
      <c r="C663" s="17">
        <v>910</v>
      </c>
      <c r="D663" s="39"/>
    </row>
    <row r="664" spans="2:4" ht="18.75" customHeight="1">
      <c r="B664" s="20" t="s">
        <v>234</v>
      </c>
      <c r="C664" s="17">
        <v>920</v>
      </c>
      <c r="D664" s="39"/>
    </row>
    <row r="665" spans="2:4" ht="18.75" customHeight="1">
      <c r="B665" s="20" t="s">
        <v>235</v>
      </c>
      <c r="C665" s="17">
        <v>930</v>
      </c>
      <c r="D665" s="39"/>
    </row>
    <row r="666" spans="2:4" ht="18.75" customHeight="1">
      <c r="B666" s="28" t="s">
        <v>256</v>
      </c>
      <c r="C666" s="29">
        <v>950</v>
      </c>
      <c r="D666" s="68"/>
    </row>
    <row r="667" spans="2:4" ht="18.75" customHeight="1">
      <c r="B667" s="28" t="s">
        <v>237</v>
      </c>
      <c r="C667" s="29">
        <v>960</v>
      </c>
      <c r="D667" s="68"/>
    </row>
    <row r="668" spans="2:4" ht="18.75" customHeight="1">
      <c r="B668" s="28" t="s">
        <v>238</v>
      </c>
      <c r="C668" s="29">
        <v>970</v>
      </c>
      <c r="D668" s="68"/>
    </row>
    <row r="669" spans="2:4" ht="18.75" customHeight="1">
      <c r="B669" s="20" t="s">
        <v>239</v>
      </c>
      <c r="C669" s="19">
        <v>990</v>
      </c>
      <c r="D669" s="39"/>
    </row>
    <row r="670" spans="2:4" ht="18.75" customHeight="1">
      <c r="B670" s="20" t="s">
        <v>240</v>
      </c>
      <c r="C670" s="19">
        <v>9700</v>
      </c>
      <c r="D670" s="107">
        <f>ROUND(SUM(D663:D669),2)</f>
        <v>0</v>
      </c>
    </row>
    <row r="671" spans="2:4" ht="18.75" customHeight="1">
      <c r="B671" s="24" t="s">
        <v>128</v>
      </c>
      <c r="C671" s="147"/>
      <c r="D671" s="103">
        <f>ROUND(D652+D661+D670,2)</f>
        <v>0</v>
      </c>
    </row>
    <row r="672" spans="2:4" ht="18.75" customHeight="1">
      <c r="B672" s="24" t="s">
        <v>77</v>
      </c>
      <c r="C672" s="147"/>
      <c r="D672" s="103">
        <f>ROUND(K650+D671,2)</f>
        <v>0</v>
      </c>
    </row>
    <row r="673" spans="2:4" ht="18.75" customHeight="1">
      <c r="B673" s="26" t="str">
        <f>B146</f>
        <v>Fund Balance, July 1, 2015</v>
      </c>
      <c r="C673" s="31">
        <v>2800</v>
      </c>
      <c r="D673" s="39"/>
    </row>
    <row r="674" spans="2:4" ht="18.75" customHeight="1">
      <c r="B674" s="26" t="s">
        <v>22</v>
      </c>
      <c r="C674" s="31">
        <v>2891</v>
      </c>
      <c r="D674" s="39"/>
    </row>
    <row r="675" spans="2:4" ht="12.75">
      <c r="B675" s="121" t="s">
        <v>303</v>
      </c>
      <c r="C675" s="122"/>
      <c r="D675" s="79"/>
    </row>
    <row r="676" spans="2:4" ht="18.75" customHeight="1">
      <c r="B676" s="14" t="s">
        <v>304</v>
      </c>
      <c r="C676" s="64">
        <v>2710</v>
      </c>
      <c r="D676" s="21"/>
    </row>
    <row r="677" spans="2:4" ht="18.75" customHeight="1">
      <c r="B677" s="3" t="s">
        <v>305</v>
      </c>
      <c r="C677" s="31">
        <v>2720</v>
      </c>
      <c r="D677" s="39"/>
    </row>
    <row r="678" spans="2:4" ht="18.75" customHeight="1">
      <c r="B678" s="3" t="s">
        <v>306</v>
      </c>
      <c r="C678" s="31">
        <v>2730</v>
      </c>
      <c r="D678" s="39"/>
    </row>
    <row r="679" spans="2:4" ht="18.75" customHeight="1">
      <c r="B679" s="3" t="s">
        <v>307</v>
      </c>
      <c r="C679" s="31">
        <v>2740</v>
      </c>
      <c r="D679" s="39"/>
    </row>
    <row r="680" spans="2:4" ht="18.75" customHeight="1">
      <c r="B680" s="3" t="s">
        <v>308</v>
      </c>
      <c r="C680" s="31">
        <v>2750</v>
      </c>
      <c r="D680" s="22"/>
    </row>
    <row r="681" spans="2:4" ht="18.75" customHeight="1">
      <c r="B681" s="34" t="str">
        <f>B154</f>
        <v>Total Fund Balances, June 30, 2016</v>
      </c>
      <c r="C681" s="88">
        <v>2700</v>
      </c>
      <c r="D681" s="108">
        <f>ROUND(SUM(D676:D680),2)</f>
        <v>0</v>
      </c>
    </row>
    <row r="682" spans="2:4" ht="12.75">
      <c r="B682" s="9"/>
      <c r="C682" s="9"/>
      <c r="D682" s="9"/>
    </row>
    <row r="683" spans="2:19" ht="12.75">
      <c r="B683" s="9" t="s">
        <v>21</v>
      </c>
      <c r="C683" s="9"/>
      <c r="D683" s="6"/>
      <c r="S683" s="188"/>
    </row>
    <row r="684" ht="12.75"/>
    <row r="685" spans="1:20" s="188" customFormat="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23"/>
    </row>
    <row r="686" spans="1:20" ht="12.75">
      <c r="A686" s="9" t="s">
        <v>89</v>
      </c>
      <c r="B686" s="94" t="str">
        <f>$B$1</f>
        <v>DISTRICT SCHOOL BOARD OF OKEECHOBEE COUNTY</v>
      </c>
      <c r="C686" s="9"/>
      <c r="D686" s="9"/>
      <c r="E686" s="9"/>
      <c r="F686" s="41"/>
      <c r="G686" s="185"/>
      <c r="H686" s="42"/>
      <c r="I686" s="6"/>
      <c r="J686" s="42"/>
      <c r="K686" s="33" t="s">
        <v>138</v>
      </c>
      <c r="T686" s="225"/>
    </row>
    <row r="687" spans="2:11" ht="12.75">
      <c r="B687" s="43" t="s">
        <v>453</v>
      </c>
      <c r="C687" s="9"/>
      <c r="D687" s="9"/>
      <c r="E687" s="9"/>
      <c r="F687" s="41"/>
      <c r="G687" s="42"/>
      <c r="H687" s="42"/>
      <c r="I687" s="6"/>
      <c r="J687" s="6"/>
      <c r="K687" s="42" t="s">
        <v>629</v>
      </c>
    </row>
    <row r="688" spans="2:11" ht="12.75">
      <c r="B688" s="228" t="str">
        <f>B4</f>
        <v>For the Fiscal Year Ended June 30, 2016</v>
      </c>
      <c r="C688" s="176"/>
      <c r="D688" s="176"/>
      <c r="E688" s="176"/>
      <c r="F688" s="176"/>
      <c r="G688" s="176"/>
      <c r="H688" s="186"/>
      <c r="I688" s="187"/>
      <c r="J688" s="187"/>
      <c r="K688" s="277" t="s">
        <v>610</v>
      </c>
    </row>
    <row r="689" spans="1:18" ht="25.5">
      <c r="A689" s="188"/>
      <c r="B689" s="362" t="s">
        <v>26</v>
      </c>
      <c r="C689" s="340" t="s">
        <v>371</v>
      </c>
      <c r="D689" s="7" t="s">
        <v>566</v>
      </c>
      <c r="E689" s="7" t="s">
        <v>565</v>
      </c>
      <c r="F689" s="7" t="s">
        <v>644</v>
      </c>
      <c r="G689" s="7" t="s">
        <v>564</v>
      </c>
      <c r="H689" s="7" t="s">
        <v>375</v>
      </c>
      <c r="I689" s="7" t="s">
        <v>567</v>
      </c>
      <c r="J689" s="7" t="s">
        <v>331</v>
      </c>
      <c r="K689" s="340" t="s">
        <v>9</v>
      </c>
      <c r="L689" s="188"/>
      <c r="M689" s="188"/>
      <c r="N689" s="188"/>
      <c r="O689" s="188"/>
      <c r="P689" s="188"/>
      <c r="Q689" s="188"/>
      <c r="R689" s="188"/>
    </row>
    <row r="690" spans="2:11" ht="12.75">
      <c r="B690" s="363"/>
      <c r="C690" s="341"/>
      <c r="D690" s="274" t="s">
        <v>316</v>
      </c>
      <c r="E690" s="274" t="s">
        <v>317</v>
      </c>
      <c r="F690" s="274" t="s">
        <v>318</v>
      </c>
      <c r="G690" s="274" t="s">
        <v>319</v>
      </c>
      <c r="H690" s="274" t="s">
        <v>320</v>
      </c>
      <c r="I690" s="274" t="s">
        <v>321</v>
      </c>
      <c r="J690" s="274" t="s">
        <v>322</v>
      </c>
      <c r="K690" s="341"/>
    </row>
    <row r="691" spans="2:11" ht="12.75">
      <c r="B691" s="135" t="s">
        <v>170</v>
      </c>
      <c r="C691" s="25"/>
      <c r="D691" s="273"/>
      <c r="E691" s="273"/>
      <c r="F691" s="273"/>
      <c r="G691" s="273"/>
      <c r="H691" s="273"/>
      <c r="I691" s="273"/>
      <c r="J691" s="273"/>
      <c r="K691" s="273"/>
    </row>
    <row r="692" spans="2:11" ht="18.75" customHeight="1">
      <c r="B692" s="3" t="s">
        <v>38</v>
      </c>
      <c r="C692" s="11">
        <v>3199</v>
      </c>
      <c r="D692" s="21"/>
      <c r="E692" s="21"/>
      <c r="F692" s="21"/>
      <c r="G692" s="21"/>
      <c r="H692" s="21"/>
      <c r="I692" s="21"/>
      <c r="J692" s="21"/>
      <c r="K692" s="108">
        <f>ROUND(SUM(D692:J692),2)</f>
        <v>0</v>
      </c>
    </row>
    <row r="693" spans="2:11" ht="18.75" customHeight="1">
      <c r="B693" s="3" t="s">
        <v>80</v>
      </c>
      <c r="C693" s="11">
        <v>3299</v>
      </c>
      <c r="D693" s="39"/>
      <c r="E693" s="39"/>
      <c r="F693" s="39"/>
      <c r="G693" s="39"/>
      <c r="H693" s="39"/>
      <c r="I693" s="39"/>
      <c r="J693" s="39"/>
      <c r="K693" s="113">
        <f>ROUND(SUM(D693:J693),2)</f>
        <v>0</v>
      </c>
    </row>
    <row r="694" spans="2:11" ht="12.75">
      <c r="B694" s="53" t="s">
        <v>4</v>
      </c>
      <c r="C694" s="44"/>
      <c r="D694" s="75"/>
      <c r="E694" s="75"/>
      <c r="F694" s="75"/>
      <c r="G694" s="75"/>
      <c r="H694" s="75"/>
      <c r="I694" s="75"/>
      <c r="J694" s="75"/>
      <c r="K694" s="75"/>
    </row>
    <row r="695" spans="2:11" ht="18.75" customHeight="1">
      <c r="B695" s="143" t="s">
        <v>649</v>
      </c>
      <c r="C695" s="17">
        <v>3322</v>
      </c>
      <c r="D695" s="39">
        <v>182349.39</v>
      </c>
      <c r="E695" s="39"/>
      <c r="F695" s="39"/>
      <c r="G695" s="39"/>
      <c r="H695" s="39"/>
      <c r="I695" s="39"/>
      <c r="J695" s="39"/>
      <c r="K695" s="113">
        <f>ROUND(SUM(D695:J695),2)</f>
        <v>182349.39</v>
      </c>
    </row>
    <row r="696" spans="2:11" ht="18.75" customHeight="1">
      <c r="B696" s="143" t="s">
        <v>28</v>
      </c>
      <c r="C696" s="17">
        <v>3326</v>
      </c>
      <c r="D696" s="39">
        <v>34.69</v>
      </c>
      <c r="E696" s="39"/>
      <c r="F696" s="39"/>
      <c r="G696" s="39"/>
      <c r="H696" s="39"/>
      <c r="I696" s="39"/>
      <c r="J696" s="39"/>
      <c r="K696" s="113">
        <f>ROUND(SUM(D696:J696),2)</f>
        <v>34.69</v>
      </c>
    </row>
    <row r="697" spans="2:11" ht="18.75" customHeight="1">
      <c r="B697" s="143" t="s">
        <v>666</v>
      </c>
      <c r="C697" s="17">
        <v>3341</v>
      </c>
      <c r="D697" s="39"/>
      <c r="E697" s="39"/>
      <c r="F697" s="39"/>
      <c r="G697" s="39"/>
      <c r="H697" s="39"/>
      <c r="I697" s="39"/>
      <c r="J697" s="39"/>
      <c r="K697" s="113">
        <f>ROUND(SUM(D697:J697),2)</f>
        <v>0</v>
      </c>
    </row>
    <row r="698" spans="2:11" ht="18.75" customHeight="1">
      <c r="B698" s="143" t="s">
        <v>247</v>
      </c>
      <c r="C698" s="17">
        <v>3399</v>
      </c>
      <c r="D698" s="39"/>
      <c r="E698" s="39"/>
      <c r="F698" s="39"/>
      <c r="G698" s="39"/>
      <c r="H698" s="39"/>
      <c r="I698" s="39"/>
      <c r="J698" s="39"/>
      <c r="K698" s="113">
        <f>ROUND(SUM(D698:J698),2)</f>
        <v>0</v>
      </c>
    </row>
    <row r="699" spans="2:11" ht="18.75" customHeight="1">
      <c r="B699" s="145" t="s">
        <v>264</v>
      </c>
      <c r="C699" s="179">
        <v>3300</v>
      </c>
      <c r="D699" s="107">
        <f aca="true" t="shared" si="12" ref="D699:J699">ROUND(SUM(D695:D698),2)</f>
        <v>182384.08</v>
      </c>
      <c r="E699" s="112">
        <f t="shared" si="12"/>
        <v>0</v>
      </c>
      <c r="F699" s="112">
        <f t="shared" si="12"/>
        <v>0</v>
      </c>
      <c r="G699" s="112">
        <f t="shared" si="12"/>
        <v>0</v>
      </c>
      <c r="H699" s="112">
        <f t="shared" si="12"/>
        <v>0</v>
      </c>
      <c r="I699" s="112">
        <f t="shared" si="12"/>
        <v>0</v>
      </c>
      <c r="J699" s="112">
        <f t="shared" si="12"/>
        <v>0</v>
      </c>
      <c r="K699" s="107">
        <f>ROUND(SUM(D699:J699),2)</f>
        <v>182384.08</v>
      </c>
    </row>
    <row r="700" spans="2:11" ht="12.75">
      <c r="B700" s="189" t="s">
        <v>5</v>
      </c>
      <c r="C700" s="190"/>
      <c r="D700" s="71"/>
      <c r="E700" s="71"/>
      <c r="F700" s="71"/>
      <c r="G700" s="71"/>
      <c r="H700" s="71"/>
      <c r="I700" s="71"/>
      <c r="J700" s="71"/>
      <c r="K700" s="71"/>
    </row>
    <row r="701" spans="2:11" ht="18.75" customHeight="1">
      <c r="B701" s="143" t="s">
        <v>336</v>
      </c>
      <c r="C701" s="17">
        <v>3412</v>
      </c>
      <c r="D701" s="39"/>
      <c r="E701" s="39"/>
      <c r="F701" s="39"/>
      <c r="G701" s="39"/>
      <c r="H701" s="39"/>
      <c r="I701" s="39"/>
      <c r="J701" s="39"/>
      <c r="K701" s="113">
        <f aca="true" t="shared" si="13" ref="K701:K715">ROUND(SUM(D701:J701),2)</f>
        <v>0</v>
      </c>
    </row>
    <row r="702" spans="2:11" ht="18.75" customHeight="1">
      <c r="B702" s="143" t="s">
        <v>357</v>
      </c>
      <c r="C702" s="17">
        <v>3418</v>
      </c>
      <c r="D702" s="39"/>
      <c r="E702" s="39"/>
      <c r="F702" s="39"/>
      <c r="G702" s="39"/>
      <c r="H702" s="39"/>
      <c r="I702" s="39"/>
      <c r="J702" s="39"/>
      <c r="K702" s="113">
        <f t="shared" si="13"/>
        <v>0</v>
      </c>
    </row>
    <row r="703" spans="2:11" ht="18.75" customHeight="1">
      <c r="B703" s="143" t="s">
        <v>358</v>
      </c>
      <c r="C703" s="17">
        <v>3419</v>
      </c>
      <c r="D703" s="39"/>
      <c r="E703" s="39"/>
      <c r="F703" s="39"/>
      <c r="G703" s="39"/>
      <c r="H703" s="39"/>
      <c r="I703" s="39"/>
      <c r="J703" s="39"/>
      <c r="K703" s="113">
        <f t="shared" si="13"/>
        <v>0</v>
      </c>
    </row>
    <row r="704" spans="2:11" ht="18.75" customHeight="1">
      <c r="B704" s="143" t="s">
        <v>29</v>
      </c>
      <c r="C704" s="17">
        <v>3421</v>
      </c>
      <c r="D704" s="39"/>
      <c r="E704" s="39"/>
      <c r="F704" s="39"/>
      <c r="G704" s="39"/>
      <c r="H704" s="39"/>
      <c r="I704" s="39"/>
      <c r="J704" s="39"/>
      <c r="K704" s="113">
        <f t="shared" si="13"/>
        <v>0</v>
      </c>
    </row>
    <row r="705" spans="2:11" ht="18.75" customHeight="1">
      <c r="B705" s="143" t="s">
        <v>190</v>
      </c>
      <c r="C705" s="17">
        <v>3422</v>
      </c>
      <c r="D705" s="39"/>
      <c r="E705" s="39"/>
      <c r="F705" s="39"/>
      <c r="G705" s="39"/>
      <c r="H705" s="39"/>
      <c r="I705" s="39"/>
      <c r="J705" s="39"/>
      <c r="K705" s="113">
        <f t="shared" si="13"/>
        <v>0</v>
      </c>
    </row>
    <row r="706" spans="2:11" ht="18.75" customHeight="1">
      <c r="B706" s="143" t="s">
        <v>30</v>
      </c>
      <c r="C706" s="17">
        <v>3423</v>
      </c>
      <c r="D706" s="39"/>
      <c r="E706" s="39"/>
      <c r="F706" s="39"/>
      <c r="G706" s="39"/>
      <c r="H706" s="39"/>
      <c r="I706" s="39"/>
      <c r="J706" s="39"/>
      <c r="K706" s="113">
        <f t="shared" si="13"/>
        <v>0</v>
      </c>
    </row>
    <row r="707" spans="2:11" ht="18.75" customHeight="1">
      <c r="B707" s="143" t="s">
        <v>31</v>
      </c>
      <c r="C707" s="17">
        <v>3431</v>
      </c>
      <c r="D707" s="39"/>
      <c r="E707" s="39"/>
      <c r="F707" s="39"/>
      <c r="G707" s="39"/>
      <c r="H707" s="39"/>
      <c r="I707" s="39"/>
      <c r="J707" s="39"/>
      <c r="K707" s="113">
        <f t="shared" si="13"/>
        <v>0</v>
      </c>
    </row>
    <row r="708" spans="2:11" ht="18.75" customHeight="1">
      <c r="B708" s="143" t="s">
        <v>82</v>
      </c>
      <c r="C708" s="17">
        <v>3432</v>
      </c>
      <c r="D708" s="39"/>
      <c r="E708" s="39"/>
      <c r="F708" s="39"/>
      <c r="G708" s="39"/>
      <c r="H708" s="39"/>
      <c r="I708" s="39"/>
      <c r="J708" s="39"/>
      <c r="K708" s="113">
        <f t="shared" si="13"/>
        <v>0</v>
      </c>
    </row>
    <row r="709" spans="2:11" ht="18.75" customHeight="1">
      <c r="B709" s="143" t="s">
        <v>131</v>
      </c>
      <c r="C709" s="17">
        <v>3433</v>
      </c>
      <c r="D709" s="39"/>
      <c r="E709" s="39"/>
      <c r="F709" s="39"/>
      <c r="G709" s="39"/>
      <c r="H709" s="39"/>
      <c r="I709" s="39"/>
      <c r="J709" s="39"/>
      <c r="K709" s="113">
        <f t="shared" si="13"/>
        <v>0</v>
      </c>
    </row>
    <row r="710" spans="2:11" ht="18.75" customHeight="1">
      <c r="B710" s="143" t="s">
        <v>462</v>
      </c>
      <c r="C710" s="17">
        <v>3440</v>
      </c>
      <c r="D710" s="39"/>
      <c r="E710" s="39"/>
      <c r="F710" s="39"/>
      <c r="G710" s="39"/>
      <c r="H710" s="39"/>
      <c r="I710" s="39"/>
      <c r="J710" s="39"/>
      <c r="K710" s="113">
        <f t="shared" si="13"/>
        <v>0</v>
      </c>
    </row>
    <row r="711" spans="2:11" ht="18.75" customHeight="1">
      <c r="B711" s="143" t="s">
        <v>148</v>
      </c>
      <c r="C711" s="17">
        <v>3495</v>
      </c>
      <c r="D711" s="39"/>
      <c r="E711" s="39"/>
      <c r="F711" s="39"/>
      <c r="G711" s="39"/>
      <c r="H711" s="39"/>
      <c r="I711" s="39"/>
      <c r="J711" s="39"/>
      <c r="K711" s="113">
        <f t="shared" si="13"/>
        <v>0</v>
      </c>
    </row>
    <row r="712" spans="2:11" ht="18.75" customHeight="1">
      <c r="B712" s="143" t="s">
        <v>32</v>
      </c>
      <c r="C712" s="17">
        <v>3496</v>
      </c>
      <c r="D712" s="39"/>
      <c r="E712" s="39"/>
      <c r="F712" s="39"/>
      <c r="G712" s="39"/>
      <c r="H712" s="39"/>
      <c r="I712" s="39"/>
      <c r="J712" s="39"/>
      <c r="K712" s="113">
        <f t="shared" si="13"/>
        <v>0</v>
      </c>
    </row>
    <row r="713" spans="2:11" ht="18.75" customHeight="1">
      <c r="B713" s="143" t="s">
        <v>205</v>
      </c>
      <c r="C713" s="17">
        <v>3497</v>
      </c>
      <c r="D713" s="39"/>
      <c r="E713" s="39"/>
      <c r="F713" s="39"/>
      <c r="G713" s="39"/>
      <c r="H713" s="39"/>
      <c r="I713" s="39"/>
      <c r="J713" s="39"/>
      <c r="K713" s="113">
        <f t="shared" si="13"/>
        <v>0</v>
      </c>
    </row>
    <row r="714" spans="2:11" ht="18.75" customHeight="1">
      <c r="B714" s="143" t="s">
        <v>265</v>
      </c>
      <c r="C714" s="19">
        <v>3400</v>
      </c>
      <c r="D714" s="107">
        <f aca="true" t="shared" si="14" ref="D714:J714">ROUND(SUM(D701:D713),2)</f>
        <v>0</v>
      </c>
      <c r="E714" s="107">
        <f t="shared" si="14"/>
        <v>0</v>
      </c>
      <c r="F714" s="107">
        <f t="shared" si="14"/>
        <v>0</v>
      </c>
      <c r="G714" s="107">
        <f t="shared" si="14"/>
        <v>0</v>
      </c>
      <c r="H714" s="107">
        <f t="shared" si="14"/>
        <v>0</v>
      </c>
      <c r="I714" s="107">
        <f t="shared" si="14"/>
        <v>0</v>
      </c>
      <c r="J714" s="107">
        <f t="shared" si="14"/>
        <v>0</v>
      </c>
      <c r="K714" s="112">
        <f t="shared" si="13"/>
        <v>0</v>
      </c>
    </row>
    <row r="715" spans="2:11" ht="18.75" customHeight="1">
      <c r="B715" s="193" t="s">
        <v>208</v>
      </c>
      <c r="C715" s="59">
        <v>3000</v>
      </c>
      <c r="D715" s="81">
        <f>ROUND(D692+D693+D699+D714,2)</f>
        <v>182384.08</v>
      </c>
      <c r="E715" s="81">
        <f aca="true" t="shared" si="15" ref="E715:J715">ROUND(E692+E693+E699+E714,2)</f>
        <v>0</v>
      </c>
      <c r="F715" s="81">
        <f t="shared" si="15"/>
        <v>0</v>
      </c>
      <c r="G715" s="81">
        <f t="shared" si="15"/>
        <v>0</v>
      </c>
      <c r="H715" s="81">
        <f t="shared" si="15"/>
        <v>0</v>
      </c>
      <c r="I715" s="81">
        <f t="shared" si="15"/>
        <v>0</v>
      </c>
      <c r="J715" s="81">
        <f t="shared" si="15"/>
        <v>0</v>
      </c>
      <c r="K715" s="81">
        <f t="shared" si="13"/>
        <v>182384.08</v>
      </c>
    </row>
    <row r="716" spans="2:11" ht="12.75">
      <c r="B716" s="250" t="s">
        <v>10</v>
      </c>
      <c r="C716" s="181"/>
      <c r="D716" s="81"/>
      <c r="E716" s="81"/>
      <c r="F716" s="81"/>
      <c r="G716" s="81"/>
      <c r="H716" s="81"/>
      <c r="I716" s="81"/>
      <c r="J716" s="81"/>
      <c r="K716" s="81"/>
    </row>
    <row r="717" spans="2:11" ht="12.75">
      <c r="B717" s="192" t="s">
        <v>372</v>
      </c>
      <c r="C717" s="264"/>
      <c r="D717" s="72"/>
      <c r="E717" s="72"/>
      <c r="F717" s="72"/>
      <c r="G717" s="72"/>
      <c r="H717" s="72"/>
      <c r="I717" s="72"/>
      <c r="J717" s="72"/>
      <c r="K717" s="72"/>
    </row>
    <row r="718" spans="2:11" ht="18.75" customHeight="1">
      <c r="B718" s="143" t="s">
        <v>33</v>
      </c>
      <c r="C718" s="85">
        <v>710</v>
      </c>
      <c r="D718" s="21">
        <v>159000</v>
      </c>
      <c r="E718" s="21"/>
      <c r="F718" s="21"/>
      <c r="G718" s="21"/>
      <c r="H718" s="21"/>
      <c r="I718" s="21"/>
      <c r="J718" s="21"/>
      <c r="K718" s="108">
        <f aca="true" t="shared" si="16" ref="K718:K723">ROUND(SUM(D718:J718),2)</f>
        <v>159000</v>
      </c>
    </row>
    <row r="719" spans="2:11" ht="18.75" customHeight="1">
      <c r="B719" s="143" t="s">
        <v>34</v>
      </c>
      <c r="C719" s="17">
        <v>720</v>
      </c>
      <c r="D719" s="39">
        <v>29468.81</v>
      </c>
      <c r="E719" s="39"/>
      <c r="F719" s="39"/>
      <c r="G719" s="39"/>
      <c r="H719" s="39"/>
      <c r="I719" s="39"/>
      <c r="J719" s="39"/>
      <c r="K719" s="113">
        <f t="shared" si="16"/>
        <v>29468.81</v>
      </c>
    </row>
    <row r="720" spans="2:11" ht="18.75" customHeight="1">
      <c r="B720" s="143" t="s">
        <v>35</v>
      </c>
      <c r="C720" s="17">
        <v>730</v>
      </c>
      <c r="D720" s="39">
        <v>56.6</v>
      </c>
      <c r="E720" s="39"/>
      <c r="F720" s="39"/>
      <c r="G720" s="39"/>
      <c r="H720" s="39"/>
      <c r="I720" s="39"/>
      <c r="J720" s="39"/>
      <c r="K720" s="113">
        <f t="shared" si="16"/>
        <v>56.6</v>
      </c>
    </row>
    <row r="721" spans="2:11" ht="18.75" customHeight="1">
      <c r="B721" s="143" t="s">
        <v>363</v>
      </c>
      <c r="C721" s="17">
        <v>790</v>
      </c>
      <c r="D721" s="39"/>
      <c r="E721" s="39"/>
      <c r="F721" s="39"/>
      <c r="G721" s="39"/>
      <c r="H721" s="39"/>
      <c r="I721" s="39"/>
      <c r="J721" s="39"/>
      <c r="K721" s="113">
        <f t="shared" si="16"/>
        <v>0</v>
      </c>
    </row>
    <row r="722" spans="2:11" ht="18.75" customHeight="1">
      <c r="B722" s="193" t="s">
        <v>226</v>
      </c>
      <c r="C722" s="59"/>
      <c r="D722" s="107">
        <f aca="true" t="shared" si="17" ref="D722:J722">ROUND(SUM(D718:D721),2)</f>
        <v>188525.41</v>
      </c>
      <c r="E722" s="112">
        <f t="shared" si="17"/>
        <v>0</v>
      </c>
      <c r="F722" s="112">
        <f t="shared" si="17"/>
        <v>0</v>
      </c>
      <c r="G722" s="112">
        <f t="shared" si="17"/>
        <v>0</v>
      </c>
      <c r="H722" s="112">
        <f t="shared" si="17"/>
        <v>0</v>
      </c>
      <c r="I722" s="112">
        <f t="shared" si="17"/>
        <v>0</v>
      </c>
      <c r="J722" s="112">
        <f t="shared" si="17"/>
        <v>0</v>
      </c>
      <c r="K722" s="112">
        <f t="shared" si="16"/>
        <v>188525.41</v>
      </c>
    </row>
    <row r="723" spans="2:11" ht="18.75" customHeight="1">
      <c r="B723" s="194" t="s">
        <v>14</v>
      </c>
      <c r="C723" s="83"/>
      <c r="D723" s="107">
        <f aca="true" t="shared" si="18" ref="D723:J723">ROUND(D715-D722,2)</f>
        <v>-6141.33</v>
      </c>
      <c r="E723" s="107">
        <f t="shared" si="18"/>
        <v>0</v>
      </c>
      <c r="F723" s="107">
        <f t="shared" si="18"/>
        <v>0</v>
      </c>
      <c r="G723" s="107">
        <f t="shared" si="18"/>
        <v>0</v>
      </c>
      <c r="H723" s="107">
        <f t="shared" si="18"/>
        <v>0</v>
      </c>
      <c r="I723" s="107">
        <f t="shared" si="18"/>
        <v>0</v>
      </c>
      <c r="J723" s="107">
        <f t="shared" si="18"/>
        <v>0</v>
      </c>
      <c r="K723" s="107">
        <f t="shared" si="16"/>
        <v>-6141.33</v>
      </c>
    </row>
    <row r="724" spans="2:11" ht="38.25">
      <c r="B724" s="127" t="s">
        <v>373</v>
      </c>
      <c r="C724" s="220" t="s">
        <v>371</v>
      </c>
      <c r="D724" s="171" t="s">
        <v>568</v>
      </c>
      <c r="E724" s="171" t="s">
        <v>569</v>
      </c>
      <c r="F724" s="171" t="s">
        <v>645</v>
      </c>
      <c r="G724" s="171" t="s">
        <v>570</v>
      </c>
      <c r="H724" s="171" t="s">
        <v>571</v>
      </c>
      <c r="I724" s="171" t="s">
        <v>572</v>
      </c>
      <c r="J724" s="171" t="s">
        <v>458</v>
      </c>
      <c r="K724" s="126" t="s">
        <v>9</v>
      </c>
    </row>
    <row r="725" spans="2:11" ht="18.75" customHeight="1">
      <c r="B725" s="144" t="s">
        <v>337</v>
      </c>
      <c r="C725" s="85">
        <v>3710</v>
      </c>
      <c r="D725" s="21"/>
      <c r="E725" s="21"/>
      <c r="F725" s="21"/>
      <c r="G725" s="21"/>
      <c r="H725" s="21"/>
      <c r="I725" s="21"/>
      <c r="J725" s="21"/>
      <c r="K725" s="108">
        <f aca="true" t="shared" si="19" ref="K725:K740">ROUND(SUM(D725:J725),2)</f>
        <v>0</v>
      </c>
    </row>
    <row r="726" spans="2:11" ht="18.75" customHeight="1">
      <c r="B726" s="144" t="s">
        <v>78</v>
      </c>
      <c r="C726" s="17">
        <v>3791</v>
      </c>
      <c r="D726" s="39"/>
      <c r="E726" s="39"/>
      <c r="F726" s="39"/>
      <c r="G726" s="39"/>
      <c r="H726" s="39"/>
      <c r="I726" s="39"/>
      <c r="J726" s="39"/>
      <c r="K726" s="113">
        <f t="shared" si="19"/>
        <v>0</v>
      </c>
    </row>
    <row r="727" spans="2:11" ht="18.75" customHeight="1">
      <c r="B727" s="143" t="s">
        <v>339</v>
      </c>
      <c r="C727" s="17">
        <v>891</v>
      </c>
      <c r="D727" s="39"/>
      <c r="E727" s="39"/>
      <c r="F727" s="39"/>
      <c r="G727" s="39"/>
      <c r="H727" s="39"/>
      <c r="I727" s="39"/>
      <c r="J727" s="39"/>
      <c r="K727" s="113">
        <f t="shared" si="19"/>
        <v>0</v>
      </c>
    </row>
    <row r="728" spans="2:11" ht="18.75" customHeight="1">
      <c r="B728" s="144" t="s">
        <v>391</v>
      </c>
      <c r="C728" s="17">
        <v>3750</v>
      </c>
      <c r="D728" s="39"/>
      <c r="E728" s="39"/>
      <c r="F728" s="39"/>
      <c r="G728" s="39"/>
      <c r="H728" s="39"/>
      <c r="I728" s="39"/>
      <c r="J728" s="39"/>
      <c r="K728" s="113">
        <f t="shared" si="19"/>
        <v>0</v>
      </c>
    </row>
    <row r="729" spans="2:11" ht="18.75" customHeight="1">
      <c r="B729" s="144" t="s">
        <v>392</v>
      </c>
      <c r="C729" s="17">
        <v>3793</v>
      </c>
      <c r="D729" s="39"/>
      <c r="E729" s="39"/>
      <c r="F729" s="39"/>
      <c r="G729" s="39"/>
      <c r="H729" s="39"/>
      <c r="I729" s="39"/>
      <c r="J729" s="39"/>
      <c r="K729" s="113">
        <f t="shared" si="19"/>
        <v>0</v>
      </c>
    </row>
    <row r="730" spans="2:11" ht="18.75" customHeight="1">
      <c r="B730" s="143" t="s">
        <v>393</v>
      </c>
      <c r="C730" s="17">
        <v>893</v>
      </c>
      <c r="D730" s="39"/>
      <c r="E730" s="39"/>
      <c r="F730" s="39"/>
      <c r="G730" s="39"/>
      <c r="H730" s="39"/>
      <c r="I730" s="39"/>
      <c r="J730" s="39"/>
      <c r="K730" s="113">
        <f t="shared" si="19"/>
        <v>0</v>
      </c>
    </row>
    <row r="731" spans="2:11" ht="18.75" customHeight="1">
      <c r="B731" s="144" t="s">
        <v>146</v>
      </c>
      <c r="C731" s="17">
        <v>3720</v>
      </c>
      <c r="D731" s="39"/>
      <c r="E731" s="39"/>
      <c r="F731" s="39"/>
      <c r="G731" s="39"/>
      <c r="H731" s="39"/>
      <c r="I731" s="39"/>
      <c r="J731" s="39"/>
      <c r="K731" s="113">
        <f t="shared" si="19"/>
        <v>0</v>
      </c>
    </row>
    <row r="732" spans="2:11" ht="18.75" customHeight="1">
      <c r="B732" s="144" t="s">
        <v>36</v>
      </c>
      <c r="C732" s="17">
        <v>3760</v>
      </c>
      <c r="D732" s="39"/>
      <c r="E732" s="39"/>
      <c r="F732" s="39"/>
      <c r="G732" s="39"/>
      <c r="H732" s="39"/>
      <c r="I732" s="39"/>
      <c r="J732" s="39"/>
      <c r="K732" s="113">
        <f t="shared" si="19"/>
        <v>0</v>
      </c>
    </row>
    <row r="733" spans="2:11" ht="18.75" customHeight="1">
      <c r="B733" s="144" t="s">
        <v>338</v>
      </c>
      <c r="C733" s="17">
        <v>3715</v>
      </c>
      <c r="D733" s="39"/>
      <c r="E733" s="39"/>
      <c r="F733" s="39"/>
      <c r="G733" s="39"/>
      <c r="H733" s="39"/>
      <c r="I733" s="39"/>
      <c r="J733" s="39"/>
      <c r="K733" s="113">
        <f t="shared" si="19"/>
        <v>0</v>
      </c>
    </row>
    <row r="734" spans="2:11" ht="18.75" customHeight="1">
      <c r="B734" s="144" t="s">
        <v>79</v>
      </c>
      <c r="C734" s="17">
        <v>3792</v>
      </c>
      <c r="D734" s="39"/>
      <c r="E734" s="39"/>
      <c r="F734" s="39"/>
      <c r="G734" s="39"/>
      <c r="H734" s="39"/>
      <c r="I734" s="39"/>
      <c r="J734" s="39"/>
      <c r="K734" s="113">
        <f t="shared" si="19"/>
        <v>0</v>
      </c>
    </row>
    <row r="735" spans="2:11" ht="18.75" customHeight="1">
      <c r="B735" s="143" t="s">
        <v>340</v>
      </c>
      <c r="C735" s="17">
        <v>892</v>
      </c>
      <c r="D735" s="39"/>
      <c r="E735" s="39"/>
      <c r="F735" s="39"/>
      <c r="G735" s="39"/>
      <c r="H735" s="39"/>
      <c r="I735" s="39"/>
      <c r="J735" s="39"/>
      <c r="K735" s="113">
        <f t="shared" si="19"/>
        <v>0</v>
      </c>
    </row>
    <row r="736" spans="2:11" ht="18.75" customHeight="1">
      <c r="B736" s="143" t="s">
        <v>361</v>
      </c>
      <c r="C736" s="17">
        <v>761</v>
      </c>
      <c r="D736" s="39"/>
      <c r="E736" s="39"/>
      <c r="F736" s="39"/>
      <c r="G736" s="39"/>
      <c r="H736" s="39"/>
      <c r="I736" s="39"/>
      <c r="J736" s="39"/>
      <c r="K736" s="113">
        <f t="shared" si="19"/>
        <v>0</v>
      </c>
    </row>
    <row r="737" spans="2:11" ht="18.75" customHeight="1">
      <c r="B737" s="144" t="s">
        <v>406</v>
      </c>
      <c r="C737" s="17">
        <v>3755</v>
      </c>
      <c r="D737" s="39"/>
      <c r="E737" s="39"/>
      <c r="F737" s="39"/>
      <c r="G737" s="39"/>
      <c r="H737" s="39"/>
      <c r="I737" s="39"/>
      <c r="J737" s="39"/>
      <c r="K737" s="113">
        <f t="shared" si="19"/>
        <v>0</v>
      </c>
    </row>
    <row r="738" spans="2:11" ht="18.75" customHeight="1">
      <c r="B738" s="144" t="s">
        <v>394</v>
      </c>
      <c r="C738" s="17">
        <v>3794</v>
      </c>
      <c r="D738" s="39"/>
      <c r="E738" s="39"/>
      <c r="F738" s="39"/>
      <c r="G738" s="39"/>
      <c r="H738" s="39"/>
      <c r="I738" s="39"/>
      <c r="J738" s="39"/>
      <c r="K738" s="113">
        <f t="shared" si="19"/>
        <v>0</v>
      </c>
    </row>
    <row r="739" spans="2:11" ht="18.75" customHeight="1">
      <c r="B739" s="145" t="s">
        <v>405</v>
      </c>
      <c r="C739" s="62">
        <v>894</v>
      </c>
      <c r="D739" s="22"/>
      <c r="E739" s="22"/>
      <c r="F739" s="22"/>
      <c r="G739" s="22"/>
      <c r="H739" s="22"/>
      <c r="I739" s="22"/>
      <c r="J739" s="22"/>
      <c r="K739" s="113">
        <f t="shared" si="19"/>
        <v>0</v>
      </c>
    </row>
    <row r="740" spans="2:11" ht="18.75" customHeight="1">
      <c r="B740" s="143" t="s">
        <v>360</v>
      </c>
      <c r="C740" s="17">
        <v>762</v>
      </c>
      <c r="D740" s="39"/>
      <c r="E740" s="39"/>
      <c r="F740" s="39"/>
      <c r="G740" s="39"/>
      <c r="H740" s="39"/>
      <c r="I740" s="39"/>
      <c r="J740" s="39"/>
      <c r="K740" s="113">
        <f t="shared" si="19"/>
        <v>0</v>
      </c>
    </row>
    <row r="741" spans="2:11" ht="12.75">
      <c r="B741" s="146" t="s">
        <v>17</v>
      </c>
      <c r="C741" s="54"/>
      <c r="D741" s="69"/>
      <c r="E741" s="71"/>
      <c r="F741" s="69"/>
      <c r="G741" s="69"/>
      <c r="H741" s="69"/>
      <c r="I741" s="69"/>
      <c r="J741" s="69"/>
      <c r="K741" s="71"/>
    </row>
    <row r="742" spans="2:11" ht="18.75" customHeight="1">
      <c r="B742" s="143" t="s">
        <v>255</v>
      </c>
      <c r="C742" s="17">
        <v>3610</v>
      </c>
      <c r="D742" s="39"/>
      <c r="E742" s="39"/>
      <c r="F742" s="39"/>
      <c r="G742" s="39"/>
      <c r="H742" s="39"/>
      <c r="I742" s="39"/>
      <c r="J742" s="39"/>
      <c r="K742" s="113">
        <f aca="true" t="shared" si="20" ref="K742:K749">ROUND(SUM(D742:J742),2)</f>
        <v>0</v>
      </c>
    </row>
    <row r="743" spans="2:11" ht="18.75" customHeight="1">
      <c r="B743" s="143" t="s">
        <v>228</v>
      </c>
      <c r="C743" s="17">
        <v>3630</v>
      </c>
      <c r="D743" s="39"/>
      <c r="E743" s="39"/>
      <c r="F743" s="39"/>
      <c r="G743" s="39"/>
      <c r="H743" s="39"/>
      <c r="I743" s="39"/>
      <c r="J743" s="39"/>
      <c r="K743" s="113">
        <f t="shared" si="20"/>
        <v>0</v>
      </c>
    </row>
    <row r="744" spans="2:11" ht="18.75" customHeight="1">
      <c r="B744" s="143" t="s">
        <v>229</v>
      </c>
      <c r="C744" s="17">
        <v>3640</v>
      </c>
      <c r="D744" s="22"/>
      <c r="E744" s="22"/>
      <c r="F744" s="22"/>
      <c r="G744" s="22"/>
      <c r="H744" s="22"/>
      <c r="I744" s="22"/>
      <c r="J744" s="39"/>
      <c r="K744" s="113">
        <f t="shared" si="20"/>
        <v>0</v>
      </c>
    </row>
    <row r="745" spans="2:11" ht="18.75" customHeight="1">
      <c r="B745" s="143" t="s">
        <v>256</v>
      </c>
      <c r="C745" s="17">
        <v>3650</v>
      </c>
      <c r="D745" s="22"/>
      <c r="E745" s="22"/>
      <c r="F745" s="22"/>
      <c r="G745" s="22"/>
      <c r="H745" s="22"/>
      <c r="I745" s="22"/>
      <c r="J745" s="39"/>
      <c r="K745" s="113">
        <f t="shared" si="20"/>
        <v>0</v>
      </c>
    </row>
    <row r="746" spans="2:11" ht="18.75" customHeight="1">
      <c r="B746" s="143" t="s">
        <v>230</v>
      </c>
      <c r="C746" s="17">
        <v>3660</v>
      </c>
      <c r="D746" s="22"/>
      <c r="E746" s="22"/>
      <c r="F746" s="22"/>
      <c r="G746" s="22"/>
      <c r="H746" s="22"/>
      <c r="I746" s="22"/>
      <c r="J746" s="39"/>
      <c r="K746" s="113">
        <f t="shared" si="20"/>
        <v>0</v>
      </c>
    </row>
    <row r="747" spans="2:11" ht="18.75" customHeight="1">
      <c r="B747" s="143" t="s">
        <v>231</v>
      </c>
      <c r="C747" s="17">
        <v>3670</v>
      </c>
      <c r="D747" s="22"/>
      <c r="E747" s="22"/>
      <c r="F747" s="22"/>
      <c r="G747" s="22"/>
      <c r="H747" s="22"/>
      <c r="I747" s="22"/>
      <c r="J747" s="39"/>
      <c r="K747" s="113">
        <f t="shared" si="20"/>
        <v>0</v>
      </c>
    </row>
    <row r="748" spans="2:11" ht="18.75" customHeight="1">
      <c r="B748" s="143" t="s">
        <v>232</v>
      </c>
      <c r="C748" s="17">
        <v>3690</v>
      </c>
      <c r="D748" s="22"/>
      <c r="E748" s="22"/>
      <c r="F748" s="22"/>
      <c r="G748" s="22"/>
      <c r="H748" s="22"/>
      <c r="I748" s="22"/>
      <c r="J748" s="39"/>
      <c r="K748" s="113">
        <f t="shared" si="20"/>
        <v>0</v>
      </c>
    </row>
    <row r="749" spans="2:11" ht="18.75" customHeight="1">
      <c r="B749" s="143" t="s">
        <v>233</v>
      </c>
      <c r="C749" s="19">
        <v>3600</v>
      </c>
      <c r="D749" s="107">
        <f aca="true" t="shared" si="21" ref="D749:J749">ROUND(SUM(D742:D748),2)</f>
        <v>0</v>
      </c>
      <c r="E749" s="112">
        <f t="shared" si="21"/>
        <v>0</v>
      </c>
      <c r="F749" s="112">
        <f t="shared" si="21"/>
        <v>0</v>
      </c>
      <c r="G749" s="112">
        <f t="shared" si="21"/>
        <v>0</v>
      </c>
      <c r="H749" s="112">
        <f t="shared" si="21"/>
        <v>0</v>
      </c>
      <c r="I749" s="112">
        <f t="shared" si="21"/>
        <v>0</v>
      </c>
      <c r="J749" s="112">
        <f t="shared" si="21"/>
        <v>0</v>
      </c>
      <c r="K749" s="107">
        <f t="shared" si="20"/>
        <v>0</v>
      </c>
    </row>
    <row r="750" spans="2:11" ht="12.75">
      <c r="B750" s="146" t="s">
        <v>18</v>
      </c>
      <c r="C750" s="54"/>
      <c r="D750" s="71"/>
      <c r="E750" s="71"/>
      <c r="F750" s="71"/>
      <c r="G750" s="71"/>
      <c r="H750" s="71"/>
      <c r="I750" s="71"/>
      <c r="J750" s="71"/>
      <c r="K750" s="71"/>
    </row>
    <row r="751" spans="2:11" ht="18.75" customHeight="1">
      <c r="B751" s="143" t="s">
        <v>257</v>
      </c>
      <c r="C751" s="85">
        <v>910</v>
      </c>
      <c r="D751" s="21"/>
      <c r="E751" s="21"/>
      <c r="F751" s="21"/>
      <c r="G751" s="21"/>
      <c r="H751" s="21"/>
      <c r="I751" s="21"/>
      <c r="J751" s="39"/>
      <c r="K751" s="113">
        <f aca="true" t="shared" si="22" ref="K751:K769">ROUND(SUM(D751:J751),2)</f>
        <v>0</v>
      </c>
    </row>
    <row r="752" spans="2:11" ht="18.75" customHeight="1">
      <c r="B752" s="145" t="s">
        <v>235</v>
      </c>
      <c r="C752" s="62">
        <v>930</v>
      </c>
      <c r="D752" s="22"/>
      <c r="E752" s="22"/>
      <c r="F752" s="22"/>
      <c r="G752" s="22"/>
      <c r="H752" s="22"/>
      <c r="I752" s="22"/>
      <c r="J752" s="39"/>
      <c r="K752" s="113">
        <f t="shared" si="22"/>
        <v>0</v>
      </c>
    </row>
    <row r="753" spans="2:11" ht="18.75" customHeight="1">
      <c r="B753" s="145" t="s">
        <v>236</v>
      </c>
      <c r="C753" s="62">
        <v>940</v>
      </c>
      <c r="D753" s="22"/>
      <c r="E753" s="22"/>
      <c r="F753" s="22"/>
      <c r="G753" s="22"/>
      <c r="H753" s="22"/>
      <c r="I753" s="22"/>
      <c r="J753" s="39"/>
      <c r="K753" s="113">
        <f t="shared" si="22"/>
        <v>0</v>
      </c>
    </row>
    <row r="754" spans="2:11" ht="18.75" customHeight="1">
      <c r="B754" s="143" t="s">
        <v>256</v>
      </c>
      <c r="C754" s="17">
        <v>950</v>
      </c>
      <c r="D754" s="39"/>
      <c r="E754" s="39"/>
      <c r="F754" s="39"/>
      <c r="G754" s="39"/>
      <c r="H754" s="39"/>
      <c r="I754" s="39"/>
      <c r="J754" s="39"/>
      <c r="K754" s="113">
        <f t="shared" si="22"/>
        <v>0</v>
      </c>
    </row>
    <row r="755" spans="2:11" ht="18.75" customHeight="1">
      <c r="B755" s="143" t="s">
        <v>237</v>
      </c>
      <c r="C755" s="17">
        <v>960</v>
      </c>
      <c r="D755" s="39"/>
      <c r="E755" s="39"/>
      <c r="F755" s="39"/>
      <c r="G755" s="39"/>
      <c r="H755" s="39"/>
      <c r="I755" s="39"/>
      <c r="J755" s="39"/>
      <c r="K755" s="113">
        <f t="shared" si="22"/>
        <v>0</v>
      </c>
    </row>
    <row r="756" spans="2:11" ht="18.75" customHeight="1">
      <c r="B756" s="143" t="s">
        <v>238</v>
      </c>
      <c r="C756" s="17">
        <v>970</v>
      </c>
      <c r="D756" s="22"/>
      <c r="E756" s="22"/>
      <c r="F756" s="22"/>
      <c r="G756" s="22"/>
      <c r="H756" s="22"/>
      <c r="I756" s="22"/>
      <c r="J756" s="39"/>
      <c r="K756" s="113">
        <f t="shared" si="22"/>
        <v>0</v>
      </c>
    </row>
    <row r="757" spans="2:11" ht="18.75" customHeight="1">
      <c r="B757" s="143" t="s">
        <v>239</v>
      </c>
      <c r="C757" s="17">
        <v>990</v>
      </c>
      <c r="D757" s="22"/>
      <c r="E757" s="22"/>
      <c r="F757" s="22"/>
      <c r="G757" s="22"/>
      <c r="H757" s="22"/>
      <c r="I757" s="22"/>
      <c r="J757" s="39"/>
      <c r="K757" s="113">
        <f t="shared" si="22"/>
        <v>0</v>
      </c>
    </row>
    <row r="758" spans="2:11" ht="18.75" customHeight="1">
      <c r="B758" s="143" t="s">
        <v>240</v>
      </c>
      <c r="C758" s="19">
        <v>9700</v>
      </c>
      <c r="D758" s="107">
        <f aca="true" t="shared" si="23" ref="D758:J758">ROUND(SUM(D751:D757),2)</f>
        <v>0</v>
      </c>
      <c r="E758" s="112">
        <f t="shared" si="23"/>
        <v>0</v>
      </c>
      <c r="F758" s="112">
        <f t="shared" si="23"/>
        <v>0</v>
      </c>
      <c r="G758" s="112">
        <f t="shared" si="23"/>
        <v>0</v>
      </c>
      <c r="H758" s="112">
        <f t="shared" si="23"/>
        <v>0</v>
      </c>
      <c r="I758" s="112">
        <f t="shared" si="23"/>
        <v>0</v>
      </c>
      <c r="J758" s="112">
        <f t="shared" si="23"/>
        <v>0</v>
      </c>
      <c r="K758" s="107">
        <f t="shared" si="22"/>
        <v>0</v>
      </c>
    </row>
    <row r="759" spans="2:11" ht="18.75" customHeight="1">
      <c r="B759" s="191" t="s">
        <v>128</v>
      </c>
      <c r="C759" s="19"/>
      <c r="D759" s="107">
        <f aca="true" t="shared" si="24" ref="D759:J759">ROUND(SUM(D725:D740)+D749+D758,2)</f>
        <v>0</v>
      </c>
      <c r="E759" s="107">
        <f t="shared" si="24"/>
        <v>0</v>
      </c>
      <c r="F759" s="107">
        <f t="shared" si="24"/>
        <v>0</v>
      </c>
      <c r="G759" s="107">
        <f t="shared" si="24"/>
        <v>0</v>
      </c>
      <c r="H759" s="107">
        <f t="shared" si="24"/>
        <v>0</v>
      </c>
      <c r="I759" s="107">
        <f t="shared" si="24"/>
        <v>0</v>
      </c>
      <c r="J759" s="107">
        <f t="shared" si="24"/>
        <v>0</v>
      </c>
      <c r="K759" s="107">
        <f t="shared" si="22"/>
        <v>0</v>
      </c>
    </row>
    <row r="760" spans="2:11" ht="18.75" customHeight="1">
      <c r="B760" s="191" t="s">
        <v>83</v>
      </c>
      <c r="C760" s="19"/>
      <c r="D760" s="107">
        <f aca="true" t="shared" si="25" ref="D760:J760">ROUND(D723+D759,2)</f>
        <v>-6141.33</v>
      </c>
      <c r="E760" s="112">
        <f t="shared" si="25"/>
        <v>0</v>
      </c>
      <c r="F760" s="112">
        <f t="shared" si="25"/>
        <v>0</v>
      </c>
      <c r="G760" s="112">
        <f t="shared" si="25"/>
        <v>0</v>
      </c>
      <c r="H760" s="112">
        <f t="shared" si="25"/>
        <v>0</v>
      </c>
      <c r="I760" s="112">
        <f t="shared" si="25"/>
        <v>0</v>
      </c>
      <c r="J760" s="112">
        <f t="shared" si="25"/>
        <v>0</v>
      </c>
      <c r="K760" s="112">
        <f t="shared" si="22"/>
        <v>-6141.33</v>
      </c>
    </row>
    <row r="761" spans="2:11" ht="18.75" customHeight="1">
      <c r="B761" s="26" t="str">
        <f>B146</f>
        <v>Fund Balance, July 1, 2015</v>
      </c>
      <c r="C761" s="31">
        <v>2800</v>
      </c>
      <c r="D761" s="21">
        <v>15953.55</v>
      </c>
      <c r="E761" s="21"/>
      <c r="F761" s="21"/>
      <c r="G761" s="21"/>
      <c r="H761" s="21"/>
      <c r="I761" s="21"/>
      <c r="J761" s="39"/>
      <c r="K761" s="113">
        <f t="shared" si="22"/>
        <v>15953.55</v>
      </c>
    </row>
    <row r="762" spans="2:11" ht="18.75" customHeight="1">
      <c r="B762" s="26" t="s">
        <v>330</v>
      </c>
      <c r="C762" s="27">
        <v>2891</v>
      </c>
      <c r="D762" s="114"/>
      <c r="E762" s="114"/>
      <c r="F762" s="114"/>
      <c r="G762" s="114"/>
      <c r="H762" s="114"/>
      <c r="I762" s="114"/>
      <c r="J762" s="84"/>
      <c r="K762" s="71">
        <f t="shared" si="22"/>
        <v>0</v>
      </c>
    </row>
    <row r="763" spans="2:11" ht="12.75">
      <c r="B763" s="121" t="s">
        <v>303</v>
      </c>
      <c r="C763" s="25"/>
      <c r="D763" s="115"/>
      <c r="E763" s="91"/>
      <c r="F763" s="91"/>
      <c r="G763" s="91"/>
      <c r="H763" s="91"/>
      <c r="I763" s="91"/>
      <c r="J763" s="91"/>
      <c r="K763" s="81"/>
    </row>
    <row r="764" spans="2:11" ht="18.75" customHeight="1">
      <c r="B764" s="14" t="s">
        <v>304</v>
      </c>
      <c r="C764" s="11">
        <v>2710</v>
      </c>
      <c r="D764" s="116"/>
      <c r="E764" s="86"/>
      <c r="F764" s="86"/>
      <c r="G764" s="86"/>
      <c r="H764" s="86"/>
      <c r="I764" s="86"/>
      <c r="J764" s="86"/>
      <c r="K764" s="108">
        <f t="shared" si="22"/>
        <v>0</v>
      </c>
    </row>
    <row r="765" spans="2:11" ht="18.75" customHeight="1">
      <c r="B765" s="3" t="s">
        <v>305</v>
      </c>
      <c r="C765" s="31">
        <v>2720</v>
      </c>
      <c r="D765" s="21">
        <v>9812.22</v>
      </c>
      <c r="E765" s="21"/>
      <c r="F765" s="21"/>
      <c r="G765" s="21"/>
      <c r="H765" s="21"/>
      <c r="I765" s="21"/>
      <c r="J765" s="39"/>
      <c r="K765" s="113">
        <f t="shared" si="22"/>
        <v>9812.22</v>
      </c>
    </row>
    <row r="766" spans="2:11" ht="18.75" customHeight="1">
      <c r="B766" s="3" t="s">
        <v>306</v>
      </c>
      <c r="C766" s="31">
        <v>2730</v>
      </c>
      <c r="D766" s="22"/>
      <c r="E766" s="22"/>
      <c r="F766" s="22"/>
      <c r="G766" s="22"/>
      <c r="H766" s="22"/>
      <c r="I766" s="22"/>
      <c r="J766" s="39"/>
      <c r="K766" s="113">
        <f t="shared" si="22"/>
        <v>0</v>
      </c>
    </row>
    <row r="767" spans="2:11" ht="18.75" customHeight="1">
      <c r="B767" s="3" t="s">
        <v>307</v>
      </c>
      <c r="C767" s="31">
        <v>2740</v>
      </c>
      <c r="D767" s="22"/>
      <c r="E767" s="22"/>
      <c r="F767" s="22"/>
      <c r="G767" s="22"/>
      <c r="H767" s="22"/>
      <c r="I767" s="22"/>
      <c r="J767" s="39"/>
      <c r="K767" s="113">
        <f t="shared" si="22"/>
        <v>0</v>
      </c>
    </row>
    <row r="768" spans="2:11" ht="18.75" customHeight="1">
      <c r="B768" s="3" t="s">
        <v>308</v>
      </c>
      <c r="C768" s="31">
        <v>2750</v>
      </c>
      <c r="D768" s="22"/>
      <c r="E768" s="22"/>
      <c r="F768" s="22"/>
      <c r="G768" s="22"/>
      <c r="H768" s="22"/>
      <c r="I768" s="22"/>
      <c r="J768" s="22"/>
      <c r="K768" s="107">
        <f t="shared" si="22"/>
        <v>0</v>
      </c>
    </row>
    <row r="769" spans="2:11" ht="18.75" customHeight="1">
      <c r="B769" s="34" t="str">
        <f>B154</f>
        <v>Total Fund Balances, June 30, 2016</v>
      </c>
      <c r="C769" s="88">
        <v>2700</v>
      </c>
      <c r="D769" s="108">
        <f>ROUND(SUM(D764:D768),2)</f>
        <v>9812.22</v>
      </c>
      <c r="E769" s="108">
        <f aca="true" t="shared" si="26" ref="E769:J769">ROUND(SUM(E764:E768),2)</f>
        <v>0</v>
      </c>
      <c r="F769" s="108">
        <f t="shared" si="26"/>
        <v>0</v>
      </c>
      <c r="G769" s="108">
        <f t="shared" si="26"/>
        <v>0</v>
      </c>
      <c r="H769" s="108">
        <f t="shared" si="26"/>
        <v>0</v>
      </c>
      <c r="I769" s="108">
        <f t="shared" si="26"/>
        <v>0</v>
      </c>
      <c r="J769" s="108">
        <f t="shared" si="26"/>
        <v>0</v>
      </c>
      <c r="K769" s="108">
        <f t="shared" si="22"/>
        <v>9812.22</v>
      </c>
    </row>
    <row r="770" spans="2:11" ht="12.75">
      <c r="B770" s="9"/>
      <c r="C770" s="40"/>
      <c r="D770" s="8"/>
      <c r="E770" s="8"/>
      <c r="F770" s="8"/>
      <c r="G770" s="8"/>
      <c r="H770" s="8"/>
      <c r="I770" s="8"/>
      <c r="J770" s="8"/>
      <c r="K770" s="8"/>
    </row>
    <row r="771" spans="2:19" ht="12.75">
      <c r="B771" s="49" t="s">
        <v>21</v>
      </c>
      <c r="C771" s="40"/>
      <c r="D771" s="9"/>
      <c r="E771" s="9"/>
      <c r="F771" s="9"/>
      <c r="G771" s="9"/>
      <c r="H771" s="40"/>
      <c r="I771" s="42"/>
      <c r="J771" s="42"/>
      <c r="K771" s="42"/>
      <c r="S771" s="188"/>
    </row>
    <row r="772" ht="12.75"/>
    <row r="773" spans="1:20" s="188" customFormat="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23"/>
    </row>
    <row r="774" spans="1:20" ht="12.75">
      <c r="A774" s="9" t="s">
        <v>90</v>
      </c>
      <c r="B774" s="94" t="str">
        <f>$B$1</f>
        <v>DISTRICT SCHOOL BOARD OF OKEECHOBEE COUNTY</v>
      </c>
      <c r="E774" s="35"/>
      <c r="F774" s="33"/>
      <c r="G774" s="33"/>
      <c r="H774" s="33"/>
      <c r="J774" s="32"/>
      <c r="N774" s="33" t="s">
        <v>139</v>
      </c>
      <c r="T774" s="225"/>
    </row>
    <row r="775" spans="2:14" ht="12.75">
      <c r="B775" s="94" t="s">
        <v>454</v>
      </c>
      <c r="E775" s="33"/>
      <c r="F775" s="92"/>
      <c r="G775" s="33"/>
      <c r="I775" s="33"/>
      <c r="J775" s="32"/>
      <c r="N775" s="33" t="s">
        <v>630</v>
      </c>
    </row>
    <row r="776" spans="2:14" ht="12.75">
      <c r="B776" s="228" t="str">
        <f>B4</f>
        <v>For the Fiscal Year Ended June 30, 2016</v>
      </c>
      <c r="C776" s="32"/>
      <c r="D776" s="32"/>
      <c r="G776" s="33"/>
      <c r="I776" s="33"/>
      <c r="K776" s="118"/>
      <c r="N776" s="52" t="s">
        <v>611</v>
      </c>
    </row>
    <row r="777" spans="1:18" ht="25.5">
      <c r="A777" s="188"/>
      <c r="B777" s="350" t="s">
        <v>26</v>
      </c>
      <c r="C777" s="346" t="s">
        <v>371</v>
      </c>
      <c r="D777" s="30" t="s">
        <v>296</v>
      </c>
      <c r="E777" s="30" t="s">
        <v>407</v>
      </c>
      <c r="F777" s="30" t="s">
        <v>646</v>
      </c>
      <c r="G777" s="30" t="s">
        <v>374</v>
      </c>
      <c r="H777" s="30" t="s">
        <v>375</v>
      </c>
      <c r="I777" s="30" t="s">
        <v>650</v>
      </c>
      <c r="J777" s="30" t="s">
        <v>550</v>
      </c>
      <c r="K777" s="30" t="s">
        <v>651</v>
      </c>
      <c r="L777" s="30" t="s">
        <v>376</v>
      </c>
      <c r="M777" s="195" t="s">
        <v>297</v>
      </c>
      <c r="N777" s="346" t="s">
        <v>48</v>
      </c>
      <c r="O777" s="188"/>
      <c r="P777" s="188"/>
      <c r="Q777" s="188"/>
      <c r="R777" s="188"/>
    </row>
    <row r="778" spans="2:14" ht="18.75" customHeight="1">
      <c r="B778" s="351"/>
      <c r="C778" s="346"/>
      <c r="D778" s="196">
        <v>310</v>
      </c>
      <c r="E778" s="197">
        <v>320</v>
      </c>
      <c r="F778" s="197">
        <v>330</v>
      </c>
      <c r="G778" s="197">
        <v>340</v>
      </c>
      <c r="H778" s="197">
        <v>350</v>
      </c>
      <c r="I778" s="197">
        <v>360</v>
      </c>
      <c r="J778" s="197">
        <v>370</v>
      </c>
      <c r="K778" s="197">
        <v>380</v>
      </c>
      <c r="L778" s="197">
        <v>390</v>
      </c>
      <c r="M778" s="197">
        <v>399</v>
      </c>
      <c r="N778" s="346"/>
    </row>
    <row r="779" spans="2:14" ht="12.75">
      <c r="B779" s="23" t="s">
        <v>170</v>
      </c>
      <c r="C779" s="27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</row>
    <row r="780" spans="2:14" ht="18.75" customHeight="1">
      <c r="B780" s="3" t="s">
        <v>38</v>
      </c>
      <c r="C780" s="31">
        <v>3199</v>
      </c>
      <c r="D780" s="73"/>
      <c r="E780" s="73"/>
      <c r="F780" s="73"/>
      <c r="G780" s="73"/>
      <c r="H780" s="73"/>
      <c r="I780" s="73"/>
      <c r="J780" s="84"/>
      <c r="K780" s="84"/>
      <c r="L780" s="84"/>
      <c r="M780" s="84"/>
      <c r="N780" s="71">
        <f>ROUND(SUM(D780:M780),2)</f>
        <v>0</v>
      </c>
    </row>
    <row r="781" spans="2:14" ht="18.75" customHeight="1">
      <c r="B781" s="183" t="s">
        <v>80</v>
      </c>
      <c r="C781" s="27">
        <v>3299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107">
        <f>ROUND(SUM(D781:M781),2)</f>
        <v>0</v>
      </c>
    </row>
    <row r="782" spans="2:14" ht="12.75">
      <c r="B782" s="121" t="s">
        <v>4</v>
      </c>
      <c r="C782" s="25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71"/>
    </row>
    <row r="783" spans="2:14" ht="18.75" customHeight="1">
      <c r="B783" s="14" t="s">
        <v>39</v>
      </c>
      <c r="C783" s="11">
        <v>3321</v>
      </c>
      <c r="D783" s="39"/>
      <c r="E783" s="39"/>
      <c r="F783" s="39"/>
      <c r="G783" s="39"/>
      <c r="H783" s="39"/>
      <c r="I783" s="39">
        <v>68371.05</v>
      </c>
      <c r="J783" s="39"/>
      <c r="K783" s="39"/>
      <c r="L783" s="39"/>
      <c r="M783" s="39"/>
      <c r="N783" s="108">
        <f aca="true" t="shared" si="27" ref="N783:N793">ROUND(SUM(D783:M783),2)</f>
        <v>68371.05</v>
      </c>
    </row>
    <row r="784" spans="2:14" ht="18.75" customHeight="1">
      <c r="B784" s="3" t="s">
        <v>27</v>
      </c>
      <c r="C784" s="31">
        <v>3325</v>
      </c>
      <c r="D784" s="39"/>
      <c r="E784" s="39"/>
      <c r="F784" s="39"/>
      <c r="G784" s="39"/>
      <c r="H784" s="39"/>
      <c r="I784" s="39">
        <v>769.96</v>
      </c>
      <c r="J784" s="39"/>
      <c r="K784" s="39"/>
      <c r="L784" s="39"/>
      <c r="M784" s="39"/>
      <c r="N784" s="108">
        <f t="shared" si="27"/>
        <v>769.96</v>
      </c>
    </row>
    <row r="785" spans="2:14" ht="18.75" customHeight="1">
      <c r="B785" s="3" t="s">
        <v>666</v>
      </c>
      <c r="C785" s="31">
        <v>3341</v>
      </c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108">
        <f t="shared" si="27"/>
        <v>0</v>
      </c>
    </row>
    <row r="786" spans="2:14" ht="18.75" customHeight="1">
      <c r="B786" s="3" t="s">
        <v>606</v>
      </c>
      <c r="C786" s="31">
        <v>3380</v>
      </c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108">
        <f t="shared" si="27"/>
        <v>0</v>
      </c>
    </row>
    <row r="787" spans="2:14" ht="18.75" customHeight="1">
      <c r="B787" s="3" t="s">
        <v>147</v>
      </c>
      <c r="C787" s="31">
        <v>3391</v>
      </c>
      <c r="D787" s="39"/>
      <c r="E787" s="39"/>
      <c r="F787" s="39"/>
      <c r="G787" s="39">
        <v>147406</v>
      </c>
      <c r="H787" s="39"/>
      <c r="I787" s="39"/>
      <c r="J787" s="39"/>
      <c r="K787" s="39"/>
      <c r="L787" s="39"/>
      <c r="M787" s="39"/>
      <c r="N787" s="108">
        <f t="shared" si="27"/>
        <v>147406</v>
      </c>
    </row>
    <row r="788" spans="2:14" ht="18.75" customHeight="1">
      <c r="B788" s="3" t="s">
        <v>40</v>
      </c>
      <c r="C788" s="31">
        <v>3392</v>
      </c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108">
        <f t="shared" si="27"/>
        <v>0</v>
      </c>
    </row>
    <row r="789" spans="2:14" ht="18.75" customHeight="1">
      <c r="B789" s="20" t="s">
        <v>434</v>
      </c>
      <c r="C789" s="17">
        <v>3395</v>
      </c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108">
        <f t="shared" si="27"/>
        <v>0</v>
      </c>
    </row>
    <row r="790" spans="2:14" ht="18.75" customHeight="1">
      <c r="B790" s="20" t="s">
        <v>346</v>
      </c>
      <c r="C790" s="17">
        <v>3396</v>
      </c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108">
        <f t="shared" si="27"/>
        <v>0</v>
      </c>
    </row>
    <row r="791" spans="2:14" ht="18.75" customHeight="1">
      <c r="B791" s="20" t="s">
        <v>81</v>
      </c>
      <c r="C791" s="17">
        <v>3397</v>
      </c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108">
        <f t="shared" si="27"/>
        <v>0</v>
      </c>
    </row>
    <row r="792" spans="2:14" ht="18.75" customHeight="1">
      <c r="B792" s="20" t="s">
        <v>247</v>
      </c>
      <c r="C792" s="17">
        <v>3399</v>
      </c>
      <c r="D792" s="39"/>
      <c r="E792" s="39"/>
      <c r="F792" s="39"/>
      <c r="G792" s="39"/>
      <c r="H792" s="39"/>
      <c r="I792" s="39"/>
      <c r="J792" s="39"/>
      <c r="K792" s="39"/>
      <c r="L792" s="39">
        <v>22302.29</v>
      </c>
      <c r="M792" s="39"/>
      <c r="N792" s="108">
        <f t="shared" si="27"/>
        <v>22302.29</v>
      </c>
    </row>
    <row r="793" spans="2:14" ht="18.75" customHeight="1">
      <c r="B793" s="3" t="s">
        <v>264</v>
      </c>
      <c r="C793" s="147">
        <v>3300</v>
      </c>
      <c r="D793" s="103">
        <f aca="true" t="shared" si="28" ref="D793:M793">ROUND(SUM(D783:D792),2)</f>
        <v>0</v>
      </c>
      <c r="E793" s="105">
        <f t="shared" si="28"/>
        <v>0</v>
      </c>
      <c r="F793" s="105">
        <f t="shared" si="28"/>
        <v>0</v>
      </c>
      <c r="G793" s="105">
        <f t="shared" si="28"/>
        <v>147406</v>
      </c>
      <c r="H793" s="105">
        <f t="shared" si="28"/>
        <v>0</v>
      </c>
      <c r="I793" s="105">
        <f t="shared" si="28"/>
        <v>69141.01</v>
      </c>
      <c r="J793" s="105">
        <f t="shared" si="28"/>
        <v>0</v>
      </c>
      <c r="K793" s="105">
        <f t="shared" si="28"/>
        <v>0</v>
      </c>
      <c r="L793" s="105">
        <f t="shared" si="28"/>
        <v>22302.29</v>
      </c>
      <c r="M793" s="105">
        <f t="shared" si="28"/>
        <v>0</v>
      </c>
      <c r="N793" s="112">
        <f t="shared" si="27"/>
        <v>238849.3</v>
      </c>
    </row>
    <row r="794" spans="2:14" ht="12.75">
      <c r="B794" s="135" t="s">
        <v>5</v>
      </c>
      <c r="C794" s="198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71"/>
    </row>
    <row r="795" spans="2:14" ht="18.75" customHeight="1">
      <c r="B795" s="3" t="s">
        <v>41</v>
      </c>
      <c r="C795" s="31">
        <v>3413</v>
      </c>
      <c r="D795" s="39"/>
      <c r="E795" s="39"/>
      <c r="F795" s="39"/>
      <c r="G795" s="39"/>
      <c r="H795" s="39"/>
      <c r="I795" s="39"/>
      <c r="J795" s="39">
        <v>2512645.73</v>
      </c>
      <c r="K795" s="39"/>
      <c r="L795" s="39"/>
      <c r="M795" s="39"/>
      <c r="N795" s="108">
        <f aca="true" t="shared" si="29" ref="N795:N809">ROUND(SUM(D795:M795),2)</f>
        <v>2512645.73</v>
      </c>
    </row>
    <row r="796" spans="2:14" ht="18.75" customHeight="1">
      <c r="B796" s="3" t="s">
        <v>357</v>
      </c>
      <c r="C796" s="31">
        <v>3418</v>
      </c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108">
        <f t="shared" si="29"/>
        <v>0</v>
      </c>
    </row>
    <row r="797" spans="2:14" ht="18.75" customHeight="1">
      <c r="B797" s="3" t="s">
        <v>358</v>
      </c>
      <c r="C797" s="31">
        <v>3419</v>
      </c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108">
        <f t="shared" si="29"/>
        <v>0</v>
      </c>
    </row>
    <row r="798" spans="2:14" ht="18.75" customHeight="1">
      <c r="B798" s="3" t="s">
        <v>29</v>
      </c>
      <c r="C798" s="31">
        <v>3421</v>
      </c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108">
        <f t="shared" si="29"/>
        <v>0</v>
      </c>
    </row>
    <row r="799" spans="2:14" ht="18.75" customHeight="1">
      <c r="B799" s="20" t="s">
        <v>190</v>
      </c>
      <c r="C799" s="17">
        <v>3422</v>
      </c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108">
        <f t="shared" si="29"/>
        <v>0</v>
      </c>
    </row>
    <row r="800" spans="2:14" ht="18.75" customHeight="1">
      <c r="B800" s="20" t="s">
        <v>30</v>
      </c>
      <c r="C800" s="17">
        <v>3423</v>
      </c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108">
        <f t="shared" si="29"/>
        <v>0</v>
      </c>
    </row>
    <row r="801" spans="2:14" ht="18.75" customHeight="1">
      <c r="B801" s="3" t="s">
        <v>31</v>
      </c>
      <c r="C801" s="31">
        <v>3431</v>
      </c>
      <c r="D801" s="39"/>
      <c r="E801" s="39"/>
      <c r="F801" s="39"/>
      <c r="G801" s="39">
        <v>16.54</v>
      </c>
      <c r="H801" s="39"/>
      <c r="I801" s="39">
        <v>2.26</v>
      </c>
      <c r="J801" s="39">
        <v>10516.68</v>
      </c>
      <c r="K801" s="39"/>
      <c r="L801" s="39">
        <v>580.06</v>
      </c>
      <c r="M801" s="39"/>
      <c r="N801" s="108">
        <f t="shared" si="29"/>
        <v>11115.54</v>
      </c>
    </row>
    <row r="802" spans="2:14" ht="18.75" customHeight="1">
      <c r="B802" s="3" t="s">
        <v>82</v>
      </c>
      <c r="C802" s="31">
        <v>3432</v>
      </c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108">
        <f t="shared" si="29"/>
        <v>0</v>
      </c>
    </row>
    <row r="803" spans="2:14" ht="18.75" customHeight="1">
      <c r="B803" s="3" t="s">
        <v>131</v>
      </c>
      <c r="C803" s="31">
        <v>3433</v>
      </c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108">
        <f t="shared" si="29"/>
        <v>0</v>
      </c>
    </row>
    <row r="804" spans="2:14" ht="18.75" customHeight="1">
      <c r="B804" s="3" t="s">
        <v>462</v>
      </c>
      <c r="C804" s="31">
        <v>3440</v>
      </c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108">
        <f t="shared" si="29"/>
        <v>0</v>
      </c>
    </row>
    <row r="805" spans="2:14" ht="18.75" customHeight="1">
      <c r="B805" s="3" t="s">
        <v>148</v>
      </c>
      <c r="C805" s="31">
        <v>3495</v>
      </c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108">
        <f t="shared" si="29"/>
        <v>0</v>
      </c>
    </row>
    <row r="806" spans="2:14" ht="18.75" customHeight="1">
      <c r="B806" s="3" t="s">
        <v>32</v>
      </c>
      <c r="C806" s="31">
        <v>3496</v>
      </c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108">
        <f t="shared" si="29"/>
        <v>0</v>
      </c>
    </row>
    <row r="807" spans="2:14" ht="18.75" customHeight="1">
      <c r="B807" s="20" t="s">
        <v>205</v>
      </c>
      <c r="C807" s="17">
        <v>3497</v>
      </c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108">
        <f t="shared" si="29"/>
        <v>0</v>
      </c>
    </row>
    <row r="808" spans="2:14" ht="18.75" customHeight="1">
      <c r="B808" s="3" t="s">
        <v>265</v>
      </c>
      <c r="C808" s="147">
        <v>3400</v>
      </c>
      <c r="D808" s="103">
        <f aca="true" t="shared" si="30" ref="D808:I808">ROUND(SUM(D795:D807),2)</f>
        <v>0</v>
      </c>
      <c r="E808" s="105">
        <f t="shared" si="30"/>
        <v>0</v>
      </c>
      <c r="F808" s="105">
        <f t="shared" si="30"/>
        <v>0</v>
      </c>
      <c r="G808" s="105">
        <f t="shared" si="30"/>
        <v>16.54</v>
      </c>
      <c r="H808" s="105">
        <f t="shared" si="30"/>
        <v>0</v>
      </c>
      <c r="I808" s="105">
        <f t="shared" si="30"/>
        <v>2.26</v>
      </c>
      <c r="J808" s="105">
        <f>ROUND(SUM(J795:J807),2)</f>
        <v>2523162.41</v>
      </c>
      <c r="K808" s="105">
        <f>ROUND(SUM(K795:K807),2)</f>
        <v>0</v>
      </c>
      <c r="L808" s="105">
        <f>ROUND(SUM(L795:L807),2)</f>
        <v>580.06</v>
      </c>
      <c r="M808" s="105">
        <f>ROUND(SUM(M795:M807),2)</f>
        <v>0</v>
      </c>
      <c r="N808" s="112">
        <f t="shared" si="29"/>
        <v>2523761.27</v>
      </c>
    </row>
    <row r="809" spans="2:14" ht="18.75" customHeight="1">
      <c r="B809" s="24" t="s">
        <v>208</v>
      </c>
      <c r="C809" s="147">
        <v>3000</v>
      </c>
      <c r="D809" s="103">
        <f aca="true" t="shared" si="31" ref="D809:M809">ROUND(SUM(D780:D781)+D793+D808,2)</f>
        <v>0</v>
      </c>
      <c r="E809" s="105">
        <f t="shared" si="31"/>
        <v>0</v>
      </c>
      <c r="F809" s="105">
        <f t="shared" si="31"/>
        <v>0</v>
      </c>
      <c r="G809" s="105">
        <f t="shared" si="31"/>
        <v>147422.54</v>
      </c>
      <c r="H809" s="105">
        <f t="shared" si="31"/>
        <v>0</v>
      </c>
      <c r="I809" s="105">
        <f t="shared" si="31"/>
        <v>69143.27</v>
      </c>
      <c r="J809" s="105">
        <f t="shared" si="31"/>
        <v>2523162.41</v>
      </c>
      <c r="K809" s="105">
        <f t="shared" si="31"/>
        <v>0</v>
      </c>
      <c r="L809" s="105">
        <f t="shared" si="31"/>
        <v>22882.35</v>
      </c>
      <c r="M809" s="105">
        <f t="shared" si="31"/>
        <v>0</v>
      </c>
      <c r="N809" s="112">
        <f t="shared" si="29"/>
        <v>2762610.57</v>
      </c>
    </row>
    <row r="810" spans="2:14" ht="12.75">
      <c r="B810" s="267" t="s">
        <v>10</v>
      </c>
      <c r="C810" s="25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81"/>
    </row>
    <row r="811" spans="2:14" ht="12.75">
      <c r="B811" s="23" t="s">
        <v>657</v>
      </c>
      <c r="C811" s="100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2"/>
    </row>
    <row r="812" spans="2:14" ht="18.75" customHeight="1">
      <c r="B812" s="3" t="s">
        <v>42</v>
      </c>
      <c r="C812" s="11">
        <v>610</v>
      </c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108">
        <f aca="true" t="shared" si="32" ref="N812:N820">ROUND(SUM(D812:M812),2)</f>
        <v>0</v>
      </c>
    </row>
    <row r="813" spans="2:14" ht="18.75" customHeight="1">
      <c r="B813" s="3" t="s">
        <v>401</v>
      </c>
      <c r="C813" s="31">
        <v>620</v>
      </c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108">
        <f t="shared" si="32"/>
        <v>0</v>
      </c>
    </row>
    <row r="814" spans="2:14" ht="18.75" customHeight="1">
      <c r="B814" s="3" t="s">
        <v>43</v>
      </c>
      <c r="C814" s="31">
        <v>630</v>
      </c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108">
        <f t="shared" si="32"/>
        <v>0</v>
      </c>
    </row>
    <row r="815" spans="2:14" ht="18.75" customHeight="1">
      <c r="B815" s="3" t="s">
        <v>463</v>
      </c>
      <c r="C815" s="31">
        <v>640</v>
      </c>
      <c r="D815" s="39"/>
      <c r="E815" s="39"/>
      <c r="F815" s="39"/>
      <c r="G815" s="39"/>
      <c r="H815" s="39"/>
      <c r="I815" s="39"/>
      <c r="J815" s="39">
        <v>225864.15</v>
      </c>
      <c r="K815" s="39"/>
      <c r="L815" s="39"/>
      <c r="M815" s="39"/>
      <c r="N815" s="108">
        <f t="shared" si="32"/>
        <v>225864.15</v>
      </c>
    </row>
    <row r="816" spans="2:14" ht="18.75" customHeight="1">
      <c r="B816" s="3" t="s">
        <v>44</v>
      </c>
      <c r="C816" s="31">
        <v>650</v>
      </c>
      <c r="D816" s="39"/>
      <c r="E816" s="39"/>
      <c r="F816" s="39"/>
      <c r="G816" s="39"/>
      <c r="H816" s="39"/>
      <c r="I816" s="39"/>
      <c r="J816" s="39">
        <v>351064</v>
      </c>
      <c r="K816" s="39"/>
      <c r="L816" s="39"/>
      <c r="M816" s="39"/>
      <c r="N816" s="108">
        <f t="shared" si="32"/>
        <v>351064</v>
      </c>
    </row>
    <row r="817" spans="2:14" ht="18.75" customHeight="1">
      <c r="B817" s="3" t="s">
        <v>45</v>
      </c>
      <c r="C817" s="31">
        <v>660</v>
      </c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108">
        <f t="shared" si="32"/>
        <v>0</v>
      </c>
    </row>
    <row r="818" spans="2:14" ht="18.75" customHeight="1">
      <c r="B818" s="3" t="s">
        <v>423</v>
      </c>
      <c r="C818" s="31">
        <v>670</v>
      </c>
      <c r="D818" s="39"/>
      <c r="E818" s="39"/>
      <c r="F818" s="39"/>
      <c r="G818" s="39"/>
      <c r="H818" s="39"/>
      <c r="I818" s="39"/>
      <c r="J818" s="39">
        <v>163924.9</v>
      </c>
      <c r="K818" s="39"/>
      <c r="L818" s="39"/>
      <c r="M818" s="39"/>
      <c r="N818" s="108">
        <f t="shared" si="32"/>
        <v>163924.9</v>
      </c>
    </row>
    <row r="819" spans="2:14" ht="18.75" customHeight="1">
      <c r="B819" s="3" t="s">
        <v>46</v>
      </c>
      <c r="C819" s="31">
        <v>680</v>
      </c>
      <c r="D819" s="39"/>
      <c r="E819" s="39"/>
      <c r="F819" s="39"/>
      <c r="G819" s="39">
        <v>87986.19</v>
      </c>
      <c r="H819" s="39"/>
      <c r="I819" s="39">
        <v>42877.84</v>
      </c>
      <c r="J819" s="39">
        <v>724676.53</v>
      </c>
      <c r="K819" s="39"/>
      <c r="L819" s="39">
        <v>2334.54</v>
      </c>
      <c r="M819" s="39"/>
      <c r="N819" s="108">
        <f t="shared" si="32"/>
        <v>857875.1</v>
      </c>
    </row>
    <row r="820" spans="2:14" ht="18.75" customHeight="1">
      <c r="B820" s="3" t="s">
        <v>47</v>
      </c>
      <c r="C820" s="31">
        <v>690</v>
      </c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108">
        <f t="shared" si="32"/>
        <v>0</v>
      </c>
    </row>
    <row r="821" spans="2:14" ht="12.75">
      <c r="B821" s="23" t="s">
        <v>13</v>
      </c>
      <c r="C821" s="2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71"/>
    </row>
    <row r="822" spans="2:14" ht="18.75" customHeight="1">
      <c r="B822" s="3" t="s">
        <v>33</v>
      </c>
      <c r="C822" s="31">
        <v>710</v>
      </c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108">
        <f aca="true" t="shared" si="33" ref="N822:N827">ROUND(SUM(D822:M822),2)</f>
        <v>0</v>
      </c>
    </row>
    <row r="823" spans="2:14" ht="18.75" customHeight="1">
      <c r="B823" s="3" t="s">
        <v>34</v>
      </c>
      <c r="C823" s="31">
        <v>720</v>
      </c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108">
        <f t="shared" si="33"/>
        <v>0</v>
      </c>
    </row>
    <row r="824" spans="2:14" ht="18.75" customHeight="1">
      <c r="B824" s="3" t="s">
        <v>35</v>
      </c>
      <c r="C824" s="31">
        <v>730</v>
      </c>
      <c r="D824" s="39"/>
      <c r="E824" s="39"/>
      <c r="F824" s="39"/>
      <c r="G824" s="39"/>
      <c r="H824" s="39"/>
      <c r="I824" s="39">
        <v>185.81</v>
      </c>
      <c r="J824" s="39"/>
      <c r="K824" s="39"/>
      <c r="L824" s="39"/>
      <c r="M824" s="39"/>
      <c r="N824" s="108">
        <f t="shared" si="33"/>
        <v>185.81</v>
      </c>
    </row>
    <row r="825" spans="2:14" ht="18.75" customHeight="1">
      <c r="B825" s="20" t="s">
        <v>363</v>
      </c>
      <c r="C825" s="17">
        <v>790</v>
      </c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108">
        <f t="shared" si="33"/>
        <v>0</v>
      </c>
    </row>
    <row r="826" spans="2:14" ht="18.75" customHeight="1">
      <c r="B826" s="24" t="s">
        <v>226</v>
      </c>
      <c r="C826" s="147"/>
      <c r="D826" s="103">
        <f aca="true" t="shared" si="34" ref="D826:I826">ROUND(SUM(D812:D825),2)</f>
        <v>0</v>
      </c>
      <c r="E826" s="105">
        <f t="shared" si="34"/>
        <v>0</v>
      </c>
      <c r="F826" s="105">
        <f t="shared" si="34"/>
        <v>0</v>
      </c>
      <c r="G826" s="105">
        <f t="shared" si="34"/>
        <v>87986.19</v>
      </c>
      <c r="H826" s="105">
        <f t="shared" si="34"/>
        <v>0</v>
      </c>
      <c r="I826" s="105">
        <f t="shared" si="34"/>
        <v>43063.65</v>
      </c>
      <c r="J826" s="105">
        <f>ROUND(SUM(J812:J825),2)</f>
        <v>1465529.58</v>
      </c>
      <c r="K826" s="105">
        <f>ROUND(SUM(K812:K825),2)</f>
        <v>0</v>
      </c>
      <c r="L826" s="105">
        <f>ROUND(SUM(L812:L825),2)</f>
        <v>2334.54</v>
      </c>
      <c r="M826" s="105">
        <f>ROUND(SUM(M812:M825),2)</f>
        <v>0</v>
      </c>
      <c r="N826" s="112">
        <f t="shared" si="33"/>
        <v>1598913.96</v>
      </c>
    </row>
    <row r="827" spans="2:14" ht="18.75" customHeight="1">
      <c r="B827" s="24" t="s">
        <v>14</v>
      </c>
      <c r="C827" s="147"/>
      <c r="D827" s="103">
        <f aca="true" t="shared" si="35" ref="D827:I827">ROUND(D809-D826,2)</f>
        <v>0</v>
      </c>
      <c r="E827" s="105">
        <f t="shared" si="35"/>
        <v>0</v>
      </c>
      <c r="F827" s="105">
        <f t="shared" si="35"/>
        <v>0</v>
      </c>
      <c r="G827" s="105">
        <f t="shared" si="35"/>
        <v>59436.35</v>
      </c>
      <c r="H827" s="105">
        <f t="shared" si="35"/>
        <v>0</v>
      </c>
      <c r="I827" s="103">
        <f t="shared" si="35"/>
        <v>26079.62</v>
      </c>
      <c r="J827" s="105">
        <f>ROUND(J809-J826,2)</f>
        <v>1057632.83</v>
      </c>
      <c r="K827" s="105">
        <f>ROUND(K809-K826,2)</f>
        <v>0</v>
      </c>
      <c r="L827" s="105">
        <f>ROUND(L809-L826,2)</f>
        <v>20547.81</v>
      </c>
      <c r="M827" s="105">
        <f>ROUND(M809-M826,2)</f>
        <v>0</v>
      </c>
      <c r="N827" s="112">
        <f t="shared" si="33"/>
        <v>1163696.61</v>
      </c>
    </row>
    <row r="828" spans="2:13" ht="12.75">
      <c r="B828" s="4"/>
      <c r="C828" s="199"/>
      <c r="D828" s="6"/>
      <c r="E828" s="6"/>
      <c r="F828" s="6"/>
      <c r="G828" s="6"/>
      <c r="H828" s="6"/>
      <c r="J828" s="6"/>
      <c r="K828" s="6"/>
      <c r="L828" s="6"/>
      <c r="M828" s="6"/>
    </row>
    <row r="829" spans="2:19" ht="12.75">
      <c r="B829" s="92" t="s">
        <v>6</v>
      </c>
      <c r="C829" s="199"/>
      <c r="D829" s="6"/>
      <c r="E829" s="6"/>
      <c r="F829" s="6"/>
      <c r="G829" s="6"/>
      <c r="H829" s="6"/>
      <c r="J829" s="6"/>
      <c r="K829" s="6"/>
      <c r="L829" s="6"/>
      <c r="M829" s="6"/>
      <c r="S829" s="188"/>
    </row>
    <row r="830" spans="3:7" ht="12.75">
      <c r="C830" s="32"/>
      <c r="D830" s="32"/>
      <c r="E830" s="92"/>
      <c r="F830" s="92"/>
      <c r="G830" s="92"/>
    </row>
    <row r="831" spans="1:20" s="188" customFormat="1" ht="12.75">
      <c r="A831" s="9"/>
      <c r="B831" s="1"/>
      <c r="C831" s="32"/>
      <c r="D831" s="32"/>
      <c r="E831" s="92"/>
      <c r="F831" s="92"/>
      <c r="G831" s="9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23"/>
    </row>
    <row r="832" spans="1:20" ht="12.75">
      <c r="A832" s="9" t="s">
        <v>384</v>
      </c>
      <c r="B832" s="94" t="str">
        <f>$B$1</f>
        <v>DISTRICT SCHOOL BOARD OF OKEECHOBEE COUNTY</v>
      </c>
      <c r="C832" s="32"/>
      <c r="D832" s="32"/>
      <c r="E832" s="35"/>
      <c r="F832" s="33"/>
      <c r="G832" s="33"/>
      <c r="H832" s="33"/>
      <c r="N832" s="33" t="s">
        <v>139</v>
      </c>
      <c r="T832" s="225"/>
    </row>
    <row r="833" spans="2:14" ht="12.75">
      <c r="B833" s="94" t="s">
        <v>455</v>
      </c>
      <c r="C833" s="32"/>
      <c r="D833" s="32"/>
      <c r="E833" s="33"/>
      <c r="F833" s="92"/>
      <c r="G833" s="33"/>
      <c r="I833" s="33"/>
      <c r="L833" s="33"/>
      <c r="M833" s="92"/>
      <c r="N833" s="33" t="s">
        <v>631</v>
      </c>
    </row>
    <row r="834" spans="2:14" ht="12.75">
      <c r="B834" s="228" t="str">
        <f>B4</f>
        <v>For the Fiscal Year Ended June 30, 2016</v>
      </c>
      <c r="C834" s="32"/>
      <c r="D834" s="32"/>
      <c r="G834" s="33"/>
      <c r="I834" s="33"/>
      <c r="N834" s="52" t="s">
        <v>611</v>
      </c>
    </row>
    <row r="835" spans="1:18" ht="25.5">
      <c r="A835" s="188"/>
      <c r="B835" s="350" t="s">
        <v>373</v>
      </c>
      <c r="C835" s="346" t="s">
        <v>371</v>
      </c>
      <c r="D835" s="30" t="s">
        <v>296</v>
      </c>
      <c r="E835" s="30" t="s">
        <v>407</v>
      </c>
      <c r="F835" s="30" t="s">
        <v>646</v>
      </c>
      <c r="G835" s="30" t="s">
        <v>374</v>
      </c>
      <c r="H835" s="30" t="s">
        <v>375</v>
      </c>
      <c r="I835" s="30" t="s">
        <v>650</v>
      </c>
      <c r="J835" s="30" t="s">
        <v>550</v>
      </c>
      <c r="K835" s="30" t="s">
        <v>651</v>
      </c>
      <c r="L835" s="30" t="s">
        <v>376</v>
      </c>
      <c r="M835" s="195" t="s">
        <v>297</v>
      </c>
      <c r="N835" s="346" t="s">
        <v>48</v>
      </c>
      <c r="O835" s="188"/>
      <c r="P835" s="188"/>
      <c r="Q835" s="188"/>
      <c r="R835" s="188"/>
    </row>
    <row r="836" spans="2:14" ht="18.75" customHeight="1">
      <c r="B836" s="351"/>
      <c r="C836" s="346"/>
      <c r="D836" s="196">
        <v>310</v>
      </c>
      <c r="E836" s="197">
        <v>320</v>
      </c>
      <c r="F836" s="197">
        <v>330</v>
      </c>
      <c r="G836" s="197">
        <v>340</v>
      </c>
      <c r="H836" s="197">
        <v>350</v>
      </c>
      <c r="I836" s="197">
        <v>360</v>
      </c>
      <c r="J836" s="197">
        <v>370</v>
      </c>
      <c r="K836" s="197">
        <v>380</v>
      </c>
      <c r="L836" s="197">
        <v>390</v>
      </c>
      <c r="M836" s="197">
        <v>399</v>
      </c>
      <c r="N836" s="346"/>
    </row>
    <row r="837" spans="2:14" ht="18.75" customHeight="1">
      <c r="B837" s="26" t="s">
        <v>337</v>
      </c>
      <c r="C837" s="31">
        <v>3710</v>
      </c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113">
        <f aca="true" t="shared" si="36" ref="N837:N847">ROUND(SUM(D837:M837),2)</f>
        <v>0</v>
      </c>
    </row>
    <row r="838" spans="2:14" ht="18.75" customHeight="1">
      <c r="B838" s="26" t="s">
        <v>78</v>
      </c>
      <c r="C838" s="31">
        <v>3791</v>
      </c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113">
        <f t="shared" si="36"/>
        <v>0</v>
      </c>
    </row>
    <row r="839" spans="2:14" ht="18.75" customHeight="1">
      <c r="B839" s="34" t="s">
        <v>339</v>
      </c>
      <c r="C839" s="88">
        <v>891</v>
      </c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113">
        <f>ROUND(SUM(D839:M839),2)</f>
        <v>0</v>
      </c>
    </row>
    <row r="840" spans="2:14" ht="18.75" customHeight="1">
      <c r="B840" s="26" t="s">
        <v>391</v>
      </c>
      <c r="C840" s="31">
        <v>3750</v>
      </c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113">
        <f>ROUND(SUM(D840:M840),2)</f>
        <v>0</v>
      </c>
    </row>
    <row r="841" spans="2:14" ht="18.75" customHeight="1">
      <c r="B841" s="26" t="s">
        <v>392</v>
      </c>
      <c r="C841" s="31">
        <v>3793</v>
      </c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113">
        <f>ROUND(SUM(D841:M841),2)</f>
        <v>0</v>
      </c>
    </row>
    <row r="842" spans="2:14" ht="18.75" customHeight="1">
      <c r="B842" s="34" t="s">
        <v>393</v>
      </c>
      <c r="C842" s="88">
        <v>893</v>
      </c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113">
        <f>ROUND(SUM(D842:M842),2)</f>
        <v>0</v>
      </c>
    </row>
    <row r="843" spans="2:14" ht="18.75" customHeight="1">
      <c r="B843" s="26" t="s">
        <v>146</v>
      </c>
      <c r="C843" s="31">
        <v>3720</v>
      </c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113">
        <f t="shared" si="36"/>
        <v>0</v>
      </c>
    </row>
    <row r="844" spans="2:14" ht="18.75" customHeight="1">
      <c r="B844" s="26" t="s">
        <v>335</v>
      </c>
      <c r="C844" s="31">
        <v>3730</v>
      </c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113">
        <f t="shared" si="36"/>
        <v>0</v>
      </c>
    </row>
    <row r="845" spans="2:14" ht="18.75" customHeight="1">
      <c r="B845" s="26" t="s">
        <v>16</v>
      </c>
      <c r="C845" s="31">
        <v>3740</v>
      </c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113">
        <f t="shared" si="36"/>
        <v>0</v>
      </c>
    </row>
    <row r="846" spans="2:14" ht="18.75" customHeight="1">
      <c r="B846" s="26" t="s">
        <v>36</v>
      </c>
      <c r="C846" s="31">
        <v>3760</v>
      </c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113">
        <f t="shared" si="36"/>
        <v>0</v>
      </c>
    </row>
    <row r="847" spans="2:14" ht="18.75" customHeight="1">
      <c r="B847" s="26" t="s">
        <v>662</v>
      </c>
      <c r="C847" s="31">
        <v>3770</v>
      </c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113">
        <f t="shared" si="36"/>
        <v>0</v>
      </c>
    </row>
    <row r="848" spans="2:14" ht="12.75">
      <c r="B848" s="23" t="s">
        <v>17</v>
      </c>
      <c r="C848" s="27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7"/>
    </row>
    <row r="849" spans="2:14" ht="18.75" customHeight="1">
      <c r="B849" s="3" t="s">
        <v>255</v>
      </c>
      <c r="C849" s="31">
        <v>3610</v>
      </c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113">
        <f aca="true" t="shared" si="37" ref="N849:N856">ROUND(SUM(D849:M849),2)</f>
        <v>0</v>
      </c>
    </row>
    <row r="850" spans="2:14" ht="18.75" customHeight="1">
      <c r="B850" s="3" t="s">
        <v>227</v>
      </c>
      <c r="C850" s="31">
        <v>3620</v>
      </c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113">
        <f t="shared" si="37"/>
        <v>0</v>
      </c>
    </row>
    <row r="851" spans="2:14" ht="18.75" customHeight="1">
      <c r="B851" s="3" t="s">
        <v>229</v>
      </c>
      <c r="C851" s="31">
        <v>3640</v>
      </c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113">
        <f t="shared" si="37"/>
        <v>0</v>
      </c>
    </row>
    <row r="852" spans="2:14" ht="18.75" customHeight="1">
      <c r="B852" s="3" t="s">
        <v>256</v>
      </c>
      <c r="C852" s="31">
        <v>3650</v>
      </c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113">
        <f t="shared" si="37"/>
        <v>0</v>
      </c>
    </row>
    <row r="853" spans="2:14" ht="18.75" customHeight="1">
      <c r="B853" s="3" t="s">
        <v>230</v>
      </c>
      <c r="C853" s="31">
        <v>3660</v>
      </c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113">
        <f t="shared" si="37"/>
        <v>0</v>
      </c>
    </row>
    <row r="854" spans="2:14" ht="18.75" customHeight="1">
      <c r="B854" s="3" t="s">
        <v>231</v>
      </c>
      <c r="C854" s="31">
        <v>3670</v>
      </c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113">
        <f t="shared" si="37"/>
        <v>0</v>
      </c>
    </row>
    <row r="855" spans="2:14" ht="18.75" customHeight="1">
      <c r="B855" s="3" t="s">
        <v>232</v>
      </c>
      <c r="C855" s="31">
        <v>3690</v>
      </c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113">
        <f t="shared" si="37"/>
        <v>0</v>
      </c>
    </row>
    <row r="856" spans="2:14" ht="18.75" customHeight="1">
      <c r="B856" s="3" t="s">
        <v>233</v>
      </c>
      <c r="C856" s="147">
        <v>3600</v>
      </c>
      <c r="D856" s="107">
        <f aca="true" t="shared" si="38" ref="D856:I856">ROUND(SUM(D849:D855),2)</f>
        <v>0</v>
      </c>
      <c r="E856" s="112">
        <f t="shared" si="38"/>
        <v>0</v>
      </c>
      <c r="F856" s="112">
        <f t="shared" si="38"/>
        <v>0</v>
      </c>
      <c r="G856" s="112">
        <f t="shared" si="38"/>
        <v>0</v>
      </c>
      <c r="H856" s="112">
        <f t="shared" si="38"/>
        <v>0</v>
      </c>
      <c r="I856" s="112">
        <f t="shared" si="38"/>
        <v>0</v>
      </c>
      <c r="J856" s="112">
        <f>ROUND(SUM(J849:J855),2)</f>
        <v>0</v>
      </c>
      <c r="K856" s="112">
        <f>ROUND(SUM(K849:K855),2)</f>
        <v>0</v>
      </c>
      <c r="L856" s="112">
        <f>ROUND(SUM(L849:L855),2)</f>
        <v>0</v>
      </c>
      <c r="M856" s="112">
        <f>ROUND(SUM(M849:M855),2)</f>
        <v>0</v>
      </c>
      <c r="N856" s="107">
        <f t="shared" si="37"/>
        <v>0</v>
      </c>
    </row>
    <row r="857" spans="2:14" ht="12.75">
      <c r="B857" s="23" t="s">
        <v>18</v>
      </c>
      <c r="C857" s="2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</row>
    <row r="858" spans="2:14" ht="18.75" customHeight="1">
      <c r="B858" s="3" t="s">
        <v>257</v>
      </c>
      <c r="C858" s="31">
        <v>910</v>
      </c>
      <c r="D858" s="39"/>
      <c r="E858" s="39"/>
      <c r="F858" s="39"/>
      <c r="G858" s="39"/>
      <c r="H858" s="39"/>
      <c r="I858" s="39"/>
      <c r="J858" s="39">
        <v>-573584.63</v>
      </c>
      <c r="K858" s="39"/>
      <c r="L858" s="39">
        <v>-8000</v>
      </c>
      <c r="M858" s="39"/>
      <c r="N858" s="113">
        <f aca="true" t="shared" si="39" ref="N858:N869">ROUND(SUM(D858:M858),2)</f>
        <v>-581584.63</v>
      </c>
    </row>
    <row r="859" spans="2:14" ht="18.75" customHeight="1">
      <c r="B859" s="3" t="s">
        <v>234</v>
      </c>
      <c r="C859" s="31">
        <v>920</v>
      </c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113">
        <f t="shared" si="39"/>
        <v>0</v>
      </c>
    </row>
    <row r="860" spans="2:14" ht="18.75" customHeight="1">
      <c r="B860" s="3" t="s">
        <v>236</v>
      </c>
      <c r="C860" s="31">
        <v>940</v>
      </c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113">
        <f t="shared" si="39"/>
        <v>0</v>
      </c>
    </row>
    <row r="861" spans="2:14" ht="18.75" customHeight="1">
      <c r="B861" s="3" t="s">
        <v>256</v>
      </c>
      <c r="C861" s="31">
        <v>950</v>
      </c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113">
        <f t="shared" si="39"/>
        <v>0</v>
      </c>
    </row>
    <row r="862" spans="2:14" ht="18.75" customHeight="1">
      <c r="B862" s="3" t="s">
        <v>237</v>
      </c>
      <c r="C862" s="31">
        <v>960</v>
      </c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113">
        <f t="shared" si="39"/>
        <v>0</v>
      </c>
    </row>
    <row r="863" spans="2:14" ht="18.75" customHeight="1">
      <c r="B863" s="3" t="s">
        <v>238</v>
      </c>
      <c r="C863" s="31">
        <v>970</v>
      </c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113">
        <f t="shared" si="39"/>
        <v>0</v>
      </c>
    </row>
    <row r="864" spans="2:14" ht="18.75" customHeight="1">
      <c r="B864" s="3" t="s">
        <v>239</v>
      </c>
      <c r="C864" s="31">
        <v>990</v>
      </c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113">
        <f t="shared" si="39"/>
        <v>0</v>
      </c>
    </row>
    <row r="865" spans="2:14" ht="18.75" customHeight="1">
      <c r="B865" s="3" t="s">
        <v>240</v>
      </c>
      <c r="C865" s="147">
        <v>9700</v>
      </c>
      <c r="D865" s="107">
        <f aca="true" t="shared" si="40" ref="D865:I865">ROUND(SUM(D858:D864),2)</f>
        <v>0</v>
      </c>
      <c r="E865" s="105">
        <f t="shared" si="40"/>
        <v>0</v>
      </c>
      <c r="F865" s="105">
        <f t="shared" si="40"/>
        <v>0</v>
      </c>
      <c r="G865" s="105">
        <f t="shared" si="40"/>
        <v>0</v>
      </c>
      <c r="H865" s="105">
        <f t="shared" si="40"/>
        <v>0</v>
      </c>
      <c r="I865" s="105">
        <f t="shared" si="40"/>
        <v>0</v>
      </c>
      <c r="J865" s="105">
        <f>ROUND(SUM(J858:J864),2)</f>
        <v>-573584.63</v>
      </c>
      <c r="K865" s="105">
        <f>ROUND(SUM(K858:K864),2)</f>
        <v>0</v>
      </c>
      <c r="L865" s="105">
        <f>ROUND(SUM(L858:L864),2)</f>
        <v>-8000</v>
      </c>
      <c r="M865" s="105">
        <f>ROUND(SUM(M858:M864),2)</f>
        <v>0</v>
      </c>
      <c r="N865" s="107">
        <f t="shared" si="39"/>
        <v>-581584.63</v>
      </c>
    </row>
    <row r="866" spans="2:14" ht="18.75" customHeight="1">
      <c r="B866" s="24" t="s">
        <v>128</v>
      </c>
      <c r="C866" s="147"/>
      <c r="D866" s="103">
        <f aca="true" t="shared" si="41" ref="D866:M866">ROUND(SUM(D837:D847)+D856+D865,2)</f>
        <v>0</v>
      </c>
      <c r="E866" s="105">
        <f t="shared" si="41"/>
        <v>0</v>
      </c>
      <c r="F866" s="105">
        <f t="shared" si="41"/>
        <v>0</v>
      </c>
      <c r="G866" s="105">
        <f t="shared" si="41"/>
        <v>0</v>
      </c>
      <c r="H866" s="105">
        <f t="shared" si="41"/>
        <v>0</v>
      </c>
      <c r="I866" s="105">
        <f t="shared" si="41"/>
        <v>0</v>
      </c>
      <c r="J866" s="105">
        <f t="shared" si="41"/>
        <v>-573584.63</v>
      </c>
      <c r="K866" s="105">
        <f t="shared" si="41"/>
        <v>0</v>
      </c>
      <c r="L866" s="105">
        <f t="shared" si="41"/>
        <v>-8000</v>
      </c>
      <c r="M866" s="105">
        <f t="shared" si="41"/>
        <v>0</v>
      </c>
      <c r="N866" s="107">
        <f t="shared" si="39"/>
        <v>-581584.63</v>
      </c>
    </row>
    <row r="867" spans="2:14" ht="18.75" customHeight="1">
      <c r="B867" s="24" t="s">
        <v>83</v>
      </c>
      <c r="C867" s="147"/>
      <c r="D867" s="103">
        <f aca="true" t="shared" si="42" ref="D867:M867">ROUND(D827+D866,2)</f>
        <v>0</v>
      </c>
      <c r="E867" s="103">
        <f t="shared" si="42"/>
        <v>0</v>
      </c>
      <c r="F867" s="103">
        <f t="shared" si="42"/>
        <v>0</v>
      </c>
      <c r="G867" s="103">
        <f t="shared" si="42"/>
        <v>59436.35</v>
      </c>
      <c r="H867" s="103">
        <f t="shared" si="42"/>
        <v>0</v>
      </c>
      <c r="I867" s="103">
        <f t="shared" si="42"/>
        <v>26079.62</v>
      </c>
      <c r="J867" s="103">
        <f t="shared" si="42"/>
        <v>484048.2</v>
      </c>
      <c r="K867" s="103">
        <f t="shared" si="42"/>
        <v>0</v>
      </c>
      <c r="L867" s="103">
        <f t="shared" si="42"/>
        <v>12547.81</v>
      </c>
      <c r="M867" s="103">
        <f t="shared" si="42"/>
        <v>0</v>
      </c>
      <c r="N867" s="112">
        <f t="shared" si="39"/>
        <v>582111.98</v>
      </c>
    </row>
    <row r="868" spans="2:14" ht="18.75" customHeight="1">
      <c r="B868" s="26" t="str">
        <f>B146</f>
        <v>Fund Balance, July 1, 2015</v>
      </c>
      <c r="C868" s="31">
        <v>2800</v>
      </c>
      <c r="D868" s="39"/>
      <c r="E868" s="39"/>
      <c r="F868" s="39"/>
      <c r="G868" s="39">
        <v>7247.5</v>
      </c>
      <c r="H868" s="39"/>
      <c r="I868" s="39">
        <v>15898.82</v>
      </c>
      <c r="J868" s="39">
        <v>1255281.61</v>
      </c>
      <c r="K868" s="39"/>
      <c r="L868" s="39">
        <v>147442.91</v>
      </c>
      <c r="M868" s="39"/>
      <c r="N868" s="113">
        <f t="shared" si="39"/>
        <v>1425870.84</v>
      </c>
    </row>
    <row r="869" spans="2:14" ht="18.75" customHeight="1">
      <c r="B869" s="26" t="s">
        <v>330</v>
      </c>
      <c r="C869" s="31">
        <v>2891</v>
      </c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71">
        <f t="shared" si="39"/>
        <v>0</v>
      </c>
    </row>
    <row r="870" spans="2:14" ht="12.75">
      <c r="B870" s="121" t="s">
        <v>303</v>
      </c>
      <c r="C870" s="122"/>
      <c r="D870" s="91"/>
      <c r="E870" s="91"/>
      <c r="F870" s="91"/>
      <c r="G870" s="91"/>
      <c r="H870" s="91"/>
      <c r="I870" s="79"/>
      <c r="J870" s="91"/>
      <c r="K870" s="91"/>
      <c r="L870" s="91"/>
      <c r="M870" s="91"/>
      <c r="N870" s="81"/>
    </row>
    <row r="871" spans="2:14" ht="18.75" customHeight="1">
      <c r="B871" s="14" t="s">
        <v>304</v>
      </c>
      <c r="C871" s="64">
        <v>2710</v>
      </c>
      <c r="D871" s="86"/>
      <c r="E871" s="86"/>
      <c r="F871" s="86"/>
      <c r="G871" s="86"/>
      <c r="H871" s="86"/>
      <c r="I871" s="21"/>
      <c r="J871" s="86"/>
      <c r="K871" s="86"/>
      <c r="L871" s="86"/>
      <c r="M871" s="86"/>
      <c r="N871" s="108">
        <f aca="true" t="shared" si="43" ref="N871:N876">ROUND(SUM(D871:M871),2)</f>
        <v>0</v>
      </c>
    </row>
    <row r="872" spans="2:14" ht="18.75" customHeight="1">
      <c r="B872" s="3" t="s">
        <v>305</v>
      </c>
      <c r="C872" s="31">
        <v>2720</v>
      </c>
      <c r="D872" s="39"/>
      <c r="E872" s="39"/>
      <c r="F872" s="39"/>
      <c r="G872" s="39">
        <v>66683.85</v>
      </c>
      <c r="H872" s="39"/>
      <c r="I872" s="39">
        <v>41978.44</v>
      </c>
      <c r="J872" s="39">
        <v>1739329.81</v>
      </c>
      <c r="K872" s="39"/>
      <c r="L872" s="39">
        <v>159990.72</v>
      </c>
      <c r="M872" s="39"/>
      <c r="N872" s="113">
        <f t="shared" si="43"/>
        <v>2007982.82</v>
      </c>
    </row>
    <row r="873" spans="2:14" ht="18.75" customHeight="1">
      <c r="B873" s="3" t="s">
        <v>306</v>
      </c>
      <c r="C873" s="31">
        <v>2730</v>
      </c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113">
        <f t="shared" si="43"/>
        <v>0</v>
      </c>
    </row>
    <row r="874" spans="2:14" ht="18.75" customHeight="1">
      <c r="B874" s="3" t="s">
        <v>307</v>
      </c>
      <c r="C874" s="31">
        <v>2740</v>
      </c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113">
        <f t="shared" si="43"/>
        <v>0</v>
      </c>
    </row>
    <row r="875" spans="2:14" ht="18.75" customHeight="1">
      <c r="B875" s="3" t="s">
        <v>308</v>
      </c>
      <c r="C875" s="31">
        <v>2750</v>
      </c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107">
        <f t="shared" si="43"/>
        <v>0</v>
      </c>
    </row>
    <row r="876" spans="2:14" ht="18.75" customHeight="1">
      <c r="B876" s="34" t="str">
        <f>B154</f>
        <v>Total Fund Balances, June 30, 2016</v>
      </c>
      <c r="C876" s="88">
        <v>2700</v>
      </c>
      <c r="D876" s="108">
        <f>ROUND(SUM(D871:D875),2)</f>
        <v>0</v>
      </c>
      <c r="E876" s="108">
        <f aca="true" t="shared" si="44" ref="E876:M876">ROUND(SUM(E871:E875),2)</f>
        <v>0</v>
      </c>
      <c r="F876" s="108">
        <f t="shared" si="44"/>
        <v>0</v>
      </c>
      <c r="G876" s="108">
        <f t="shared" si="44"/>
        <v>66683.85</v>
      </c>
      <c r="H876" s="108">
        <f t="shared" si="44"/>
        <v>0</v>
      </c>
      <c r="I876" s="108">
        <f t="shared" si="44"/>
        <v>41978.44</v>
      </c>
      <c r="J876" s="108">
        <f t="shared" si="44"/>
        <v>1739329.81</v>
      </c>
      <c r="K876" s="108">
        <f t="shared" si="44"/>
        <v>0</v>
      </c>
      <c r="L876" s="108">
        <f t="shared" si="44"/>
        <v>159990.72</v>
      </c>
      <c r="M876" s="108">
        <f t="shared" si="44"/>
        <v>0</v>
      </c>
      <c r="N876" s="108">
        <f t="shared" si="43"/>
        <v>2007982.82</v>
      </c>
    </row>
    <row r="877" spans="3:13" ht="12.75">
      <c r="C877" s="32"/>
      <c r="D877" s="32"/>
      <c r="E877" s="117"/>
      <c r="F877" s="117"/>
      <c r="G877" s="117"/>
      <c r="H877" s="118"/>
      <c r="J877" s="32"/>
      <c r="M877" s="33"/>
    </row>
    <row r="878" spans="2:13" ht="12.75">
      <c r="B878" s="92" t="s">
        <v>6</v>
      </c>
      <c r="C878" s="32"/>
      <c r="D878" s="32"/>
      <c r="G878" s="33"/>
      <c r="J878" s="32"/>
      <c r="M878" s="33"/>
    </row>
    <row r="879" spans="3:4" ht="12.75">
      <c r="C879" s="32"/>
      <c r="D879" s="32"/>
    </row>
    <row r="880" spans="1:4" ht="12.75">
      <c r="A880" s="9"/>
      <c r="C880" s="32"/>
      <c r="D880" s="32"/>
    </row>
    <row r="881" spans="1:11" ht="12.75">
      <c r="A881" s="9" t="s">
        <v>94</v>
      </c>
      <c r="B881" s="94" t="str">
        <f>$B$1</f>
        <v>DISTRICT SCHOOL BOARD OF OKEECHOBEE COUNTY</v>
      </c>
      <c r="C881" s="92"/>
      <c r="K881" s="33" t="s">
        <v>140</v>
      </c>
    </row>
    <row r="882" spans="2:11" ht="12.75">
      <c r="B882" s="94" t="s">
        <v>678</v>
      </c>
      <c r="K882" s="42" t="s">
        <v>632</v>
      </c>
    </row>
    <row r="883" spans="2:11" ht="12.75">
      <c r="B883" s="228" t="str">
        <f>B4</f>
        <v>For the Fiscal Year Ended June 30, 2016</v>
      </c>
      <c r="K883" s="93" t="s">
        <v>168</v>
      </c>
    </row>
    <row r="884" spans="2:4" ht="25.5">
      <c r="B884" s="154" t="s">
        <v>26</v>
      </c>
      <c r="C884" s="155" t="s">
        <v>371</v>
      </c>
      <c r="D884" s="182"/>
    </row>
    <row r="885" spans="2:4" ht="18.75" customHeight="1">
      <c r="B885" s="26" t="s">
        <v>91</v>
      </c>
      <c r="C885" s="31">
        <v>3100</v>
      </c>
      <c r="D885" s="39"/>
    </row>
    <row r="886" spans="2:4" ht="18.75" customHeight="1">
      <c r="B886" s="26" t="s">
        <v>154</v>
      </c>
      <c r="C886" s="31">
        <v>3200</v>
      </c>
      <c r="D886" s="39"/>
    </row>
    <row r="887" spans="2:4" ht="18.75" customHeight="1">
      <c r="B887" s="26" t="s">
        <v>92</v>
      </c>
      <c r="C887" s="31">
        <v>3300</v>
      </c>
      <c r="D887" s="39"/>
    </row>
    <row r="888" spans="2:4" ht="18.75" customHeight="1">
      <c r="B888" s="16" t="s">
        <v>93</v>
      </c>
      <c r="C888" s="17">
        <v>3400</v>
      </c>
      <c r="D888" s="39"/>
    </row>
    <row r="889" spans="2:4" ht="18.75" customHeight="1">
      <c r="B889" s="24" t="s">
        <v>208</v>
      </c>
      <c r="C889" s="147">
        <v>3000</v>
      </c>
      <c r="D889" s="103">
        <f>ROUND(SUM(D885:D888),2)</f>
        <v>0</v>
      </c>
    </row>
    <row r="890" spans="2:11" ht="12.75">
      <c r="B890" s="344" t="s">
        <v>10</v>
      </c>
      <c r="C890" s="346" t="s">
        <v>371</v>
      </c>
      <c r="D890" s="96">
        <v>100</v>
      </c>
      <c r="E890" s="96">
        <v>200</v>
      </c>
      <c r="F890" s="96">
        <v>300</v>
      </c>
      <c r="G890" s="96">
        <v>400</v>
      </c>
      <c r="H890" s="96">
        <v>500</v>
      </c>
      <c r="I890" s="96">
        <v>600</v>
      </c>
      <c r="J890" s="96">
        <v>700</v>
      </c>
      <c r="K890" s="349" t="s">
        <v>9</v>
      </c>
    </row>
    <row r="891" spans="2:11" ht="25.5">
      <c r="B891" s="345"/>
      <c r="C891" s="346"/>
      <c r="D891" s="162" t="s">
        <v>8</v>
      </c>
      <c r="E891" s="162" t="s">
        <v>365</v>
      </c>
      <c r="F891" s="162" t="s">
        <v>366</v>
      </c>
      <c r="G891" s="162" t="s">
        <v>367</v>
      </c>
      <c r="H891" s="162" t="s">
        <v>368</v>
      </c>
      <c r="I891" s="162" t="s">
        <v>369</v>
      </c>
      <c r="J891" s="163" t="s">
        <v>7</v>
      </c>
      <c r="K891" s="349"/>
    </row>
    <row r="892" spans="2:11" ht="12.75">
      <c r="B892" s="135" t="s">
        <v>11</v>
      </c>
      <c r="C892" s="98"/>
      <c r="D892" s="78"/>
      <c r="E892" s="78"/>
      <c r="F892" s="78"/>
      <c r="G892" s="78"/>
      <c r="H892" s="78"/>
      <c r="I892" s="78"/>
      <c r="J892" s="78"/>
      <c r="K892" s="71"/>
    </row>
    <row r="893" spans="2:11" ht="18.75" customHeight="1">
      <c r="B893" s="3" t="s">
        <v>209</v>
      </c>
      <c r="C893" s="11">
        <v>5000</v>
      </c>
      <c r="D893" s="39"/>
      <c r="E893" s="39"/>
      <c r="F893" s="39"/>
      <c r="G893" s="39"/>
      <c r="H893" s="39"/>
      <c r="I893" s="39"/>
      <c r="J893" s="39"/>
      <c r="K893" s="113">
        <f>ROUND(SUM(D893:J893),2)</f>
        <v>0</v>
      </c>
    </row>
    <row r="894" spans="2:11" ht="18.75" customHeight="1">
      <c r="B894" s="14" t="s">
        <v>590</v>
      </c>
      <c r="C894" s="11">
        <v>6100</v>
      </c>
      <c r="D894" s="39"/>
      <c r="E894" s="39"/>
      <c r="F894" s="39"/>
      <c r="G894" s="39"/>
      <c r="H894" s="39"/>
      <c r="I894" s="39"/>
      <c r="J894" s="39"/>
      <c r="K894" s="113">
        <f aca="true" t="shared" si="45" ref="K894:K909">ROUND(SUM(D894:J894),2)</f>
        <v>0</v>
      </c>
    </row>
    <row r="895" spans="2:11" ht="18.75" customHeight="1">
      <c r="B895" s="14" t="s">
        <v>210</v>
      </c>
      <c r="C895" s="11">
        <v>6200</v>
      </c>
      <c r="D895" s="39"/>
      <c r="E895" s="39"/>
      <c r="F895" s="39"/>
      <c r="G895" s="39"/>
      <c r="H895" s="39"/>
      <c r="I895" s="39"/>
      <c r="J895" s="39"/>
      <c r="K895" s="113">
        <f t="shared" si="45"/>
        <v>0</v>
      </c>
    </row>
    <row r="896" spans="2:11" ht="18.75" customHeight="1">
      <c r="B896" s="14" t="s">
        <v>211</v>
      </c>
      <c r="C896" s="11">
        <v>6300</v>
      </c>
      <c r="D896" s="39"/>
      <c r="E896" s="39"/>
      <c r="F896" s="39"/>
      <c r="G896" s="39"/>
      <c r="H896" s="39"/>
      <c r="I896" s="39"/>
      <c r="J896" s="39"/>
      <c r="K896" s="113">
        <f t="shared" si="45"/>
        <v>0</v>
      </c>
    </row>
    <row r="897" spans="2:11" ht="18.75" customHeight="1">
      <c r="B897" s="14" t="s">
        <v>212</v>
      </c>
      <c r="C897" s="11">
        <v>6400</v>
      </c>
      <c r="D897" s="39"/>
      <c r="E897" s="39"/>
      <c r="F897" s="39"/>
      <c r="G897" s="39"/>
      <c r="H897" s="39"/>
      <c r="I897" s="39"/>
      <c r="J897" s="39"/>
      <c r="K897" s="113">
        <f t="shared" si="45"/>
        <v>0</v>
      </c>
    </row>
    <row r="898" spans="2:11" ht="18.75" customHeight="1">
      <c r="B898" s="14" t="s">
        <v>608</v>
      </c>
      <c r="C898" s="11">
        <v>6500</v>
      </c>
      <c r="D898" s="39"/>
      <c r="E898" s="39"/>
      <c r="F898" s="39"/>
      <c r="G898" s="39"/>
      <c r="H898" s="39"/>
      <c r="I898" s="39"/>
      <c r="J898" s="39"/>
      <c r="K898" s="113">
        <f t="shared" si="45"/>
        <v>0</v>
      </c>
    </row>
    <row r="899" spans="2:11" ht="18.75" customHeight="1">
      <c r="B899" s="14" t="s">
        <v>262</v>
      </c>
      <c r="C899" s="11">
        <v>7100</v>
      </c>
      <c r="D899" s="39"/>
      <c r="E899" s="39"/>
      <c r="F899" s="39"/>
      <c r="G899" s="39"/>
      <c r="H899" s="39"/>
      <c r="I899" s="39"/>
      <c r="J899" s="39"/>
      <c r="K899" s="113">
        <f t="shared" si="45"/>
        <v>0</v>
      </c>
    </row>
    <row r="900" spans="2:11" ht="18.75" customHeight="1">
      <c r="B900" s="14" t="s">
        <v>213</v>
      </c>
      <c r="C900" s="11">
        <v>7200</v>
      </c>
      <c r="D900" s="39"/>
      <c r="E900" s="39"/>
      <c r="F900" s="39"/>
      <c r="G900" s="39"/>
      <c r="H900" s="39"/>
      <c r="I900" s="39"/>
      <c r="J900" s="39"/>
      <c r="K900" s="113">
        <f t="shared" si="45"/>
        <v>0</v>
      </c>
    </row>
    <row r="901" spans="2:11" ht="18.75" customHeight="1">
      <c r="B901" s="14" t="s">
        <v>214</v>
      </c>
      <c r="C901" s="11">
        <v>7300</v>
      </c>
      <c r="D901" s="39"/>
      <c r="E901" s="39"/>
      <c r="F901" s="39"/>
      <c r="G901" s="39"/>
      <c r="H901" s="39"/>
      <c r="I901" s="39"/>
      <c r="J901" s="39"/>
      <c r="K901" s="113">
        <f t="shared" si="45"/>
        <v>0</v>
      </c>
    </row>
    <row r="902" spans="2:11" ht="18.75" customHeight="1">
      <c r="B902" s="14" t="s">
        <v>215</v>
      </c>
      <c r="C902" s="11">
        <v>7410</v>
      </c>
      <c r="D902" s="39"/>
      <c r="E902" s="39"/>
      <c r="F902" s="39"/>
      <c r="G902" s="39"/>
      <c r="H902" s="39"/>
      <c r="I902" s="39"/>
      <c r="J902" s="39"/>
      <c r="K902" s="113">
        <f t="shared" si="45"/>
        <v>0</v>
      </c>
    </row>
    <row r="903" spans="2:11" ht="18.75" customHeight="1">
      <c r="B903" s="14" t="s">
        <v>216</v>
      </c>
      <c r="C903" s="11">
        <v>7500</v>
      </c>
      <c r="D903" s="39"/>
      <c r="E903" s="39"/>
      <c r="F903" s="39"/>
      <c r="G903" s="39"/>
      <c r="H903" s="39"/>
      <c r="I903" s="39"/>
      <c r="J903" s="39"/>
      <c r="K903" s="113">
        <f t="shared" si="45"/>
        <v>0</v>
      </c>
    </row>
    <row r="904" spans="2:11" ht="18.75" customHeight="1">
      <c r="B904" s="14" t="s">
        <v>218</v>
      </c>
      <c r="C904" s="11">
        <v>7700</v>
      </c>
      <c r="D904" s="39"/>
      <c r="E904" s="39"/>
      <c r="F904" s="39"/>
      <c r="G904" s="39"/>
      <c r="H904" s="39"/>
      <c r="I904" s="39"/>
      <c r="J904" s="39"/>
      <c r="K904" s="113">
        <f t="shared" si="45"/>
        <v>0</v>
      </c>
    </row>
    <row r="905" spans="2:11" ht="18.75" customHeight="1">
      <c r="B905" s="14" t="s">
        <v>400</v>
      </c>
      <c r="C905" s="62">
        <v>7800</v>
      </c>
      <c r="D905" s="39"/>
      <c r="E905" s="39"/>
      <c r="F905" s="39"/>
      <c r="G905" s="39"/>
      <c r="H905" s="39"/>
      <c r="I905" s="39"/>
      <c r="J905" s="39"/>
      <c r="K905" s="113">
        <f t="shared" si="45"/>
        <v>0</v>
      </c>
    </row>
    <row r="906" spans="2:11" ht="18.75" customHeight="1">
      <c r="B906" s="14" t="s">
        <v>219</v>
      </c>
      <c r="C906" s="11">
        <v>7900</v>
      </c>
      <c r="D906" s="39"/>
      <c r="E906" s="39"/>
      <c r="F906" s="39"/>
      <c r="G906" s="39"/>
      <c r="H906" s="39"/>
      <c r="I906" s="39"/>
      <c r="J906" s="39"/>
      <c r="K906" s="113">
        <f t="shared" si="45"/>
        <v>0</v>
      </c>
    </row>
    <row r="907" spans="2:11" ht="18.75" customHeight="1">
      <c r="B907" s="14" t="s">
        <v>220</v>
      </c>
      <c r="C907" s="11">
        <v>8100</v>
      </c>
      <c r="D907" s="39"/>
      <c r="E907" s="39"/>
      <c r="F907" s="39"/>
      <c r="G907" s="39"/>
      <c r="H907" s="39"/>
      <c r="I907" s="39"/>
      <c r="J907" s="39"/>
      <c r="K907" s="113">
        <f t="shared" si="45"/>
        <v>0</v>
      </c>
    </row>
    <row r="908" spans="2:11" ht="18.75" customHeight="1">
      <c r="B908" s="14" t="s">
        <v>221</v>
      </c>
      <c r="C908" s="11">
        <v>8200</v>
      </c>
      <c r="D908" s="39"/>
      <c r="E908" s="39"/>
      <c r="F908" s="39"/>
      <c r="G908" s="39"/>
      <c r="H908" s="39"/>
      <c r="I908" s="39"/>
      <c r="J908" s="39"/>
      <c r="K908" s="113">
        <f t="shared" si="45"/>
        <v>0</v>
      </c>
    </row>
    <row r="909" spans="2:11" ht="18.75" customHeight="1">
      <c r="B909" s="14" t="s">
        <v>222</v>
      </c>
      <c r="C909" s="11">
        <v>9100</v>
      </c>
      <c r="D909" s="39"/>
      <c r="E909" s="39"/>
      <c r="F909" s="39"/>
      <c r="G909" s="39"/>
      <c r="H909" s="39"/>
      <c r="I909" s="39"/>
      <c r="J909" s="39"/>
      <c r="K909" s="113">
        <f t="shared" si="45"/>
        <v>0</v>
      </c>
    </row>
    <row r="910" spans="2:11" ht="12.75">
      <c r="B910" s="99" t="s">
        <v>12</v>
      </c>
      <c r="C910" s="100"/>
      <c r="D910" s="238"/>
      <c r="E910" s="238"/>
      <c r="F910" s="238"/>
      <c r="G910" s="238"/>
      <c r="H910" s="238"/>
      <c r="I910" s="67"/>
      <c r="J910" s="238"/>
      <c r="K910" s="71"/>
    </row>
    <row r="911" spans="2:11" ht="18.75" customHeight="1">
      <c r="B911" s="14" t="s">
        <v>223</v>
      </c>
      <c r="C911" s="11">
        <v>7420</v>
      </c>
      <c r="D911" s="239"/>
      <c r="E911" s="239"/>
      <c r="F911" s="239"/>
      <c r="G911" s="239"/>
      <c r="H911" s="239"/>
      <c r="I911" s="39"/>
      <c r="J911" s="239"/>
      <c r="K911" s="113">
        <f>ROUND(I911,2)</f>
        <v>0</v>
      </c>
    </row>
    <row r="912" spans="2:11" ht="18.75" customHeight="1">
      <c r="B912" s="14" t="s">
        <v>224</v>
      </c>
      <c r="C912" s="11">
        <v>9300</v>
      </c>
      <c r="D912" s="239"/>
      <c r="E912" s="239"/>
      <c r="F912" s="239"/>
      <c r="G912" s="239"/>
      <c r="H912" s="239"/>
      <c r="I912" s="39"/>
      <c r="J912" s="239"/>
      <c r="K912" s="113">
        <f>ROUND(I912,2)</f>
        <v>0</v>
      </c>
    </row>
    <row r="913" spans="2:11" ht="12.75">
      <c r="B913" s="99" t="s">
        <v>13</v>
      </c>
      <c r="C913" s="100"/>
      <c r="D913" s="238"/>
      <c r="E913" s="238"/>
      <c r="F913" s="238"/>
      <c r="G913" s="238"/>
      <c r="H913" s="238"/>
      <c r="I913" s="238"/>
      <c r="J913" s="67"/>
      <c r="K913" s="71"/>
    </row>
    <row r="914" spans="2:11" ht="18.75" customHeight="1">
      <c r="B914" s="14" t="s">
        <v>33</v>
      </c>
      <c r="C914" s="11">
        <v>710</v>
      </c>
      <c r="D914" s="239"/>
      <c r="E914" s="239"/>
      <c r="F914" s="239"/>
      <c r="G914" s="239"/>
      <c r="H914" s="239"/>
      <c r="I914" s="239"/>
      <c r="J914" s="39"/>
      <c r="K914" s="113">
        <f>ROUND(J914,2)</f>
        <v>0</v>
      </c>
    </row>
    <row r="915" spans="2:11" ht="18.75" customHeight="1">
      <c r="B915" s="14" t="s">
        <v>225</v>
      </c>
      <c r="C915" s="11">
        <v>720</v>
      </c>
      <c r="D915" s="239"/>
      <c r="E915" s="239"/>
      <c r="F915" s="239"/>
      <c r="G915" s="239"/>
      <c r="H915" s="239"/>
      <c r="I915" s="239"/>
      <c r="J915" s="39"/>
      <c r="K915" s="112">
        <f>ROUND(J915,2)</f>
        <v>0</v>
      </c>
    </row>
    <row r="916" spans="2:11" ht="18.75" customHeight="1">
      <c r="B916" s="63" t="s">
        <v>226</v>
      </c>
      <c r="C916" s="101"/>
      <c r="D916" s="103">
        <f>ROUND(SUM(D893:D909),2)</f>
        <v>0</v>
      </c>
      <c r="E916" s="105">
        <f>ROUND(SUM(E893:E909),2)</f>
        <v>0</v>
      </c>
      <c r="F916" s="105">
        <f>ROUND(SUM(F893:F909),2)</f>
        <v>0</v>
      </c>
      <c r="G916" s="105">
        <f>ROUND(SUM(G893:G909),2)</f>
        <v>0</v>
      </c>
      <c r="H916" s="105">
        <f>ROUND(SUM(H893:H909),2)</f>
        <v>0</v>
      </c>
      <c r="I916" s="105">
        <f>ROUND(SUM(I893:I909)+SUM(I911:I912),2)</f>
        <v>0</v>
      </c>
      <c r="J916" s="105">
        <f>ROUND(SUM(J893:J909)+SUM(J914:J915),2)</f>
        <v>0</v>
      </c>
      <c r="K916" s="105">
        <f>ROUND(SUM(D916:J916),2)</f>
        <v>0</v>
      </c>
    </row>
    <row r="917" spans="2:11" ht="18.75" customHeight="1">
      <c r="B917" s="164" t="s">
        <v>14</v>
      </c>
      <c r="C917" s="101"/>
      <c r="D917" s="240"/>
      <c r="E917" s="240"/>
      <c r="F917" s="240"/>
      <c r="G917" s="241"/>
      <c r="H917" s="241"/>
      <c r="I917" s="241"/>
      <c r="J917" s="242"/>
      <c r="K917" s="103">
        <f>ROUND(D889-K916,2)</f>
        <v>0</v>
      </c>
    </row>
    <row r="918" spans="2:4" ht="25.5">
      <c r="B918" s="167" t="s">
        <v>370</v>
      </c>
      <c r="C918" s="280" t="s">
        <v>371</v>
      </c>
      <c r="D918" s="136"/>
    </row>
    <row r="919" spans="2:4" ht="18.75" customHeight="1">
      <c r="B919" s="26" t="s">
        <v>335</v>
      </c>
      <c r="C919" s="31">
        <v>3730</v>
      </c>
      <c r="D919" s="39"/>
    </row>
    <row r="920" spans="2:4" ht="18.75" customHeight="1">
      <c r="B920" s="201" t="s">
        <v>16</v>
      </c>
      <c r="C920" s="124">
        <v>3740</v>
      </c>
      <c r="D920" s="68"/>
    </row>
    <row r="921" spans="2:4" ht="12.75">
      <c r="B921" s="135" t="s">
        <v>17</v>
      </c>
      <c r="C921" s="123"/>
      <c r="D921" s="77"/>
    </row>
    <row r="922" spans="2:4" ht="18.75" customHeight="1">
      <c r="B922" s="3" t="s">
        <v>255</v>
      </c>
      <c r="C922" s="31">
        <v>3610</v>
      </c>
      <c r="D922" s="39"/>
    </row>
    <row r="923" spans="2:4" ht="18.75" customHeight="1">
      <c r="B923" s="3" t="s">
        <v>227</v>
      </c>
      <c r="C923" s="31">
        <v>3620</v>
      </c>
      <c r="D923" s="39"/>
    </row>
    <row r="924" spans="2:4" ht="18.75" customHeight="1">
      <c r="B924" s="3" t="s">
        <v>228</v>
      </c>
      <c r="C924" s="31">
        <v>3630</v>
      </c>
      <c r="D924" s="39"/>
    </row>
    <row r="925" spans="2:4" ht="18.75" customHeight="1">
      <c r="B925" s="34" t="s">
        <v>229</v>
      </c>
      <c r="C925" s="124">
        <v>3640</v>
      </c>
      <c r="D925" s="68"/>
    </row>
    <row r="926" spans="2:4" ht="18.75" customHeight="1">
      <c r="B926" s="34" t="s">
        <v>231</v>
      </c>
      <c r="C926" s="124">
        <v>3670</v>
      </c>
      <c r="D926" s="68"/>
    </row>
    <row r="927" spans="2:4" ht="18.75" customHeight="1">
      <c r="B927" s="34" t="s">
        <v>232</v>
      </c>
      <c r="C927" s="124">
        <v>3690</v>
      </c>
      <c r="D927" s="68"/>
    </row>
    <row r="928" spans="2:4" ht="18.75" customHeight="1">
      <c r="B928" s="34" t="s">
        <v>233</v>
      </c>
      <c r="C928" s="124">
        <v>3600</v>
      </c>
      <c r="D928" s="103">
        <f>ROUND(SUM(D922:D927),2)</f>
        <v>0</v>
      </c>
    </row>
    <row r="929" spans="2:4" ht="12.75">
      <c r="B929" s="135" t="s">
        <v>18</v>
      </c>
      <c r="C929" s="123"/>
      <c r="D929" s="67"/>
    </row>
    <row r="930" spans="2:4" ht="18.75" customHeight="1">
      <c r="B930" s="3" t="s">
        <v>257</v>
      </c>
      <c r="C930" s="31">
        <v>910</v>
      </c>
      <c r="D930" s="39"/>
    </row>
    <row r="931" spans="2:4" ht="18.75" customHeight="1">
      <c r="B931" s="3" t="s">
        <v>234</v>
      </c>
      <c r="C931" s="31">
        <v>920</v>
      </c>
      <c r="D931" s="39"/>
    </row>
    <row r="932" spans="2:4" ht="18.75" customHeight="1">
      <c r="B932" s="3" t="s">
        <v>235</v>
      </c>
      <c r="C932" s="31">
        <v>930</v>
      </c>
      <c r="D932" s="39"/>
    </row>
    <row r="933" spans="2:4" ht="18.75" customHeight="1">
      <c r="B933" s="34" t="s">
        <v>236</v>
      </c>
      <c r="C933" s="124">
        <v>940</v>
      </c>
      <c r="D933" s="68"/>
    </row>
    <row r="934" spans="2:4" ht="18.75" customHeight="1">
      <c r="B934" s="3" t="s">
        <v>238</v>
      </c>
      <c r="C934" s="31">
        <v>970</v>
      </c>
      <c r="D934" s="22"/>
    </row>
    <row r="935" spans="2:4" ht="18.75" customHeight="1">
      <c r="B935" s="3" t="s">
        <v>239</v>
      </c>
      <c r="C935" s="31">
        <v>990</v>
      </c>
      <c r="D935" s="21"/>
    </row>
    <row r="936" spans="2:4" ht="18.75" customHeight="1">
      <c r="B936" s="3" t="s">
        <v>240</v>
      </c>
      <c r="C936" s="31">
        <v>9700</v>
      </c>
      <c r="D936" s="103">
        <f>ROUND(SUM(D930:D935),2)</f>
        <v>0</v>
      </c>
    </row>
    <row r="937" spans="2:4" ht="18.75" customHeight="1">
      <c r="B937" s="24" t="s">
        <v>128</v>
      </c>
      <c r="C937" s="147"/>
      <c r="D937" s="103">
        <f>ROUND(SUM(D919:D920)+D928+D936,2)</f>
        <v>0</v>
      </c>
    </row>
    <row r="938" spans="2:4" ht="18.75" customHeight="1">
      <c r="B938" s="24" t="s">
        <v>77</v>
      </c>
      <c r="C938" s="147"/>
      <c r="D938" s="103">
        <f>ROUND(K917+D937,2)</f>
        <v>0</v>
      </c>
    </row>
    <row r="939" spans="2:4" ht="18.75" customHeight="1">
      <c r="B939" s="26" t="str">
        <f>B146</f>
        <v>Fund Balance, July 1, 2015</v>
      </c>
      <c r="C939" s="31">
        <v>2800</v>
      </c>
      <c r="D939" s="39"/>
    </row>
    <row r="940" spans="2:4" ht="18.75" customHeight="1">
      <c r="B940" s="26" t="s">
        <v>22</v>
      </c>
      <c r="C940" s="31">
        <v>2891</v>
      </c>
      <c r="D940" s="39"/>
    </row>
    <row r="941" spans="2:4" ht="12.75">
      <c r="B941" s="121" t="s">
        <v>303</v>
      </c>
      <c r="C941" s="122"/>
      <c r="D941" s="79"/>
    </row>
    <row r="942" spans="2:4" ht="18.75" customHeight="1">
      <c r="B942" s="14" t="s">
        <v>304</v>
      </c>
      <c r="C942" s="64">
        <v>2710</v>
      </c>
      <c r="D942" s="21"/>
    </row>
    <row r="943" spans="2:4" ht="18.75" customHeight="1">
      <c r="B943" s="3" t="s">
        <v>305</v>
      </c>
      <c r="C943" s="31">
        <v>2720</v>
      </c>
      <c r="D943" s="39"/>
    </row>
    <row r="944" spans="2:4" ht="18.75" customHeight="1">
      <c r="B944" s="3" t="s">
        <v>306</v>
      </c>
      <c r="C944" s="31">
        <v>2730</v>
      </c>
      <c r="D944" s="39"/>
    </row>
    <row r="945" spans="2:4" ht="18.75" customHeight="1">
      <c r="B945" s="3" t="s">
        <v>307</v>
      </c>
      <c r="C945" s="31">
        <v>2740</v>
      </c>
      <c r="D945" s="39"/>
    </row>
    <row r="946" spans="2:4" ht="18.75" customHeight="1">
      <c r="B946" s="3" t="s">
        <v>308</v>
      </c>
      <c r="C946" s="31">
        <v>2750</v>
      </c>
      <c r="D946" s="22"/>
    </row>
    <row r="947" spans="2:4" ht="18.75" customHeight="1">
      <c r="B947" s="34" t="str">
        <f>B154</f>
        <v>Total Fund Balances, June 30, 2016</v>
      </c>
      <c r="C947" s="88">
        <v>2700</v>
      </c>
      <c r="D947" s="108">
        <f>ROUND(SUM(D942:D946),2)</f>
        <v>0</v>
      </c>
    </row>
    <row r="948" spans="2:4" ht="12.75">
      <c r="B948" s="9"/>
      <c r="C948" s="9"/>
      <c r="D948" s="9"/>
    </row>
    <row r="949" spans="2:19" ht="12.75">
      <c r="B949" s="9" t="s">
        <v>21</v>
      </c>
      <c r="C949" s="9"/>
      <c r="D949" s="9"/>
      <c r="S949" s="203"/>
    </row>
    <row r="950" ht="12.75"/>
    <row r="951" spans="1:20" s="203" customFormat="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23"/>
    </row>
    <row r="952" spans="1:20" ht="12.75">
      <c r="A952" s="9" t="s">
        <v>95</v>
      </c>
      <c r="B952" s="94" t="str">
        <f>$B$1</f>
        <v>DISTRICT SCHOOL BOARD OF OKEECHOBEE COUNTY</v>
      </c>
      <c r="C952" s="202"/>
      <c r="H952" s="32"/>
      <c r="J952" s="9"/>
      <c r="K952" s="33" t="s">
        <v>141</v>
      </c>
      <c r="T952" s="226"/>
    </row>
    <row r="953" spans="1:11" ht="12.75">
      <c r="A953" s="1" t="s">
        <v>96</v>
      </c>
      <c r="B953" s="94" t="s">
        <v>456</v>
      </c>
      <c r="C953" s="202"/>
      <c r="J953" s="9"/>
      <c r="K953" s="35" t="s">
        <v>633</v>
      </c>
    </row>
    <row r="954" spans="1:11" ht="12.75">
      <c r="A954" s="1" t="s">
        <v>96</v>
      </c>
      <c r="B954" s="228" t="str">
        <f>B4</f>
        <v>For the Fiscal Year Ended June 30, 2016</v>
      </c>
      <c r="C954" s="202"/>
      <c r="J954" s="9"/>
      <c r="K954" s="52" t="s">
        <v>612</v>
      </c>
    </row>
    <row r="955" spans="1:18" ht="18.75" customHeight="1">
      <c r="A955" s="188" t="s">
        <v>96</v>
      </c>
      <c r="B955" s="350" t="s">
        <v>602</v>
      </c>
      <c r="C955" s="366" t="s">
        <v>371</v>
      </c>
      <c r="D955" s="152" t="s">
        <v>427</v>
      </c>
      <c r="E955" s="152" t="s">
        <v>427</v>
      </c>
      <c r="F955" s="152" t="s">
        <v>427</v>
      </c>
      <c r="G955" s="152" t="s">
        <v>427</v>
      </c>
      <c r="H955" s="152" t="s">
        <v>428</v>
      </c>
      <c r="I955" s="152" t="s">
        <v>408</v>
      </c>
      <c r="J955" s="152" t="s">
        <v>408</v>
      </c>
      <c r="K955" s="340" t="s">
        <v>48</v>
      </c>
      <c r="L955" s="203"/>
      <c r="M955" s="203"/>
      <c r="N955" s="203"/>
      <c r="O955" s="203"/>
      <c r="P955" s="203"/>
      <c r="Q955" s="203"/>
      <c r="R955" s="203"/>
    </row>
    <row r="956" spans="1:11" ht="15.75" customHeight="1">
      <c r="A956" s="1" t="s">
        <v>96</v>
      </c>
      <c r="B956" s="351"/>
      <c r="C956" s="367"/>
      <c r="D956" s="204">
        <v>911</v>
      </c>
      <c r="E956" s="204">
        <v>912</v>
      </c>
      <c r="F956" s="204">
        <v>913</v>
      </c>
      <c r="G956" s="204">
        <v>914</v>
      </c>
      <c r="H956" s="204">
        <v>915</v>
      </c>
      <c r="I956" s="204">
        <v>921</v>
      </c>
      <c r="J956" s="204">
        <v>922</v>
      </c>
      <c r="K956" s="341"/>
    </row>
    <row r="957" spans="2:11" ht="15.75" customHeight="1">
      <c r="B957" s="266" t="s">
        <v>49</v>
      </c>
      <c r="C957" s="268"/>
      <c r="D957" s="272"/>
      <c r="E957" s="272"/>
      <c r="F957" s="272"/>
      <c r="G957" s="272"/>
      <c r="H957" s="272"/>
      <c r="I957" s="272"/>
      <c r="J957" s="272"/>
      <c r="K957" s="152"/>
    </row>
    <row r="958" spans="1:11" ht="15.75" customHeight="1">
      <c r="A958" s="1" t="s">
        <v>97</v>
      </c>
      <c r="B958" s="26" t="s">
        <v>50</v>
      </c>
      <c r="C958" s="11">
        <v>3481</v>
      </c>
      <c r="D958" s="21"/>
      <c r="E958" s="21"/>
      <c r="F958" s="21"/>
      <c r="G958" s="21"/>
      <c r="H958" s="21"/>
      <c r="I958" s="21"/>
      <c r="J958" s="21"/>
      <c r="K958" s="106">
        <f>ROUND(SUM(D958:J958),2)</f>
        <v>0</v>
      </c>
    </row>
    <row r="959" spans="1:11" ht="15.75" customHeight="1">
      <c r="A959" s="1" t="s">
        <v>97</v>
      </c>
      <c r="B959" s="201" t="s">
        <v>51</v>
      </c>
      <c r="C959" s="88">
        <v>3482</v>
      </c>
      <c r="D959" s="22"/>
      <c r="E959" s="22"/>
      <c r="F959" s="22"/>
      <c r="G959" s="22"/>
      <c r="H959" s="22"/>
      <c r="I959" s="22"/>
      <c r="J959" s="22"/>
      <c r="K959" s="103">
        <f>ROUND(SUM(D959:J959),2)</f>
        <v>0</v>
      </c>
    </row>
    <row r="960" spans="1:11" ht="15.75" customHeight="1">
      <c r="A960" s="1" t="s">
        <v>97</v>
      </c>
      <c r="B960" s="26" t="s">
        <v>52</v>
      </c>
      <c r="C960" s="31">
        <v>3484</v>
      </c>
      <c r="D960" s="39"/>
      <c r="E960" s="39"/>
      <c r="F960" s="39"/>
      <c r="G960" s="39"/>
      <c r="H960" s="39"/>
      <c r="I960" s="39"/>
      <c r="J960" s="39"/>
      <c r="K960" s="104">
        <f>ROUND(SUM(D960:J960),2)</f>
        <v>0</v>
      </c>
    </row>
    <row r="961" spans="1:11" ht="15.75" customHeight="1">
      <c r="A961" s="1" t="s">
        <v>97</v>
      </c>
      <c r="B961" s="26" t="s">
        <v>53</v>
      </c>
      <c r="C961" s="31">
        <v>3489</v>
      </c>
      <c r="D961" s="39"/>
      <c r="E961" s="39"/>
      <c r="F961" s="39"/>
      <c r="G961" s="39"/>
      <c r="H961" s="39"/>
      <c r="I961" s="39"/>
      <c r="J961" s="39"/>
      <c r="K961" s="104">
        <f>ROUND(SUM(D961:J961),2)</f>
        <v>0</v>
      </c>
    </row>
    <row r="962" spans="1:11" ht="15.75" customHeight="1">
      <c r="A962" s="1" t="s">
        <v>96</v>
      </c>
      <c r="B962" s="24" t="s">
        <v>275</v>
      </c>
      <c r="C962" s="147"/>
      <c r="D962" s="103">
        <f aca="true" t="shared" si="46" ref="D962:J962">ROUND(SUM(D958:D961),2)</f>
        <v>0</v>
      </c>
      <c r="E962" s="105">
        <f t="shared" si="46"/>
        <v>0</v>
      </c>
      <c r="F962" s="105">
        <f t="shared" si="46"/>
        <v>0</v>
      </c>
      <c r="G962" s="105">
        <f t="shared" si="46"/>
        <v>0</v>
      </c>
      <c r="H962" s="105">
        <f t="shared" si="46"/>
        <v>0</v>
      </c>
      <c r="I962" s="105">
        <f t="shared" si="46"/>
        <v>0</v>
      </c>
      <c r="J962" s="105">
        <f t="shared" si="46"/>
        <v>0</v>
      </c>
      <c r="K962" s="105">
        <f>ROUND(SUM(D962:J962),2)</f>
        <v>0</v>
      </c>
    </row>
    <row r="963" spans="1:11" ht="12.75">
      <c r="A963" s="1" t="s">
        <v>96</v>
      </c>
      <c r="B963" s="267" t="s">
        <v>54</v>
      </c>
      <c r="C963" s="270"/>
      <c r="D963" s="271"/>
      <c r="E963" s="271"/>
      <c r="F963" s="271"/>
      <c r="G963" s="271"/>
      <c r="H963" s="271"/>
      <c r="I963" s="271"/>
      <c r="J963" s="271"/>
      <c r="K963" s="271"/>
    </row>
    <row r="964" spans="1:11" ht="15.75" customHeight="1">
      <c r="A964" s="1" t="s">
        <v>97</v>
      </c>
      <c r="B964" s="26" t="s">
        <v>8</v>
      </c>
      <c r="C964" s="11">
        <v>100</v>
      </c>
      <c r="D964" s="21"/>
      <c r="E964" s="21"/>
      <c r="F964" s="21"/>
      <c r="G964" s="21"/>
      <c r="H964" s="21"/>
      <c r="I964" s="21"/>
      <c r="J964" s="21"/>
      <c r="K964" s="106">
        <f aca="true" t="shared" si="47" ref="K964:K973">ROUND(SUM(D964:J964),2)</f>
        <v>0</v>
      </c>
    </row>
    <row r="965" spans="1:11" ht="15.75" customHeight="1">
      <c r="A965" s="1" t="s">
        <v>97</v>
      </c>
      <c r="B965" s="201" t="s">
        <v>55</v>
      </c>
      <c r="C965" s="88">
        <v>200</v>
      </c>
      <c r="D965" s="22"/>
      <c r="E965" s="22"/>
      <c r="F965" s="22"/>
      <c r="G965" s="22"/>
      <c r="H965" s="22"/>
      <c r="I965" s="22"/>
      <c r="J965" s="22"/>
      <c r="K965" s="103">
        <f t="shared" si="47"/>
        <v>0</v>
      </c>
    </row>
    <row r="966" spans="1:11" ht="15.75" customHeight="1">
      <c r="A966" s="1" t="s">
        <v>97</v>
      </c>
      <c r="B966" s="26" t="s">
        <v>56</v>
      </c>
      <c r="C966" s="31">
        <v>300</v>
      </c>
      <c r="D966" s="39"/>
      <c r="E966" s="39"/>
      <c r="F966" s="39"/>
      <c r="G966" s="39"/>
      <c r="H966" s="39"/>
      <c r="I966" s="39"/>
      <c r="J966" s="39"/>
      <c r="K966" s="104">
        <f t="shared" si="47"/>
        <v>0</v>
      </c>
    </row>
    <row r="967" spans="1:11" ht="15.75" customHeight="1">
      <c r="A967" s="1" t="s">
        <v>97</v>
      </c>
      <c r="B967" s="26" t="s">
        <v>57</v>
      </c>
      <c r="C967" s="31">
        <v>400</v>
      </c>
      <c r="D967" s="39"/>
      <c r="E967" s="39"/>
      <c r="F967" s="39"/>
      <c r="G967" s="39"/>
      <c r="H967" s="39"/>
      <c r="I967" s="39"/>
      <c r="J967" s="39"/>
      <c r="K967" s="104">
        <f t="shared" si="47"/>
        <v>0</v>
      </c>
    </row>
    <row r="968" spans="1:11" ht="15.75" customHeight="1">
      <c r="A968" s="1" t="s">
        <v>97</v>
      </c>
      <c r="B968" s="26" t="s">
        <v>58</v>
      </c>
      <c r="C968" s="31">
        <v>500</v>
      </c>
      <c r="D968" s="39"/>
      <c r="E968" s="39"/>
      <c r="F968" s="39"/>
      <c r="G968" s="39"/>
      <c r="H968" s="39"/>
      <c r="I968" s="39"/>
      <c r="J968" s="39"/>
      <c r="K968" s="104">
        <f t="shared" si="47"/>
        <v>0</v>
      </c>
    </row>
    <row r="969" spans="1:11" ht="15.75" customHeight="1">
      <c r="A969" s="1" t="s">
        <v>97</v>
      </c>
      <c r="B969" s="26" t="s">
        <v>37</v>
      </c>
      <c r="C969" s="31">
        <v>600</v>
      </c>
      <c r="D969" s="39"/>
      <c r="E969" s="39"/>
      <c r="F969" s="39"/>
      <c r="G969" s="39"/>
      <c r="H969" s="39"/>
      <c r="I969" s="39"/>
      <c r="J969" s="39"/>
      <c r="K969" s="104">
        <f t="shared" si="47"/>
        <v>0</v>
      </c>
    </row>
    <row r="970" spans="1:11" ht="15.75" customHeight="1">
      <c r="A970" s="1" t="s">
        <v>97</v>
      </c>
      <c r="B970" s="26" t="s">
        <v>7</v>
      </c>
      <c r="C970" s="31">
        <v>700</v>
      </c>
      <c r="D970" s="39"/>
      <c r="E970" s="39"/>
      <c r="F970" s="39"/>
      <c r="G970" s="39"/>
      <c r="H970" s="39"/>
      <c r="I970" s="39"/>
      <c r="J970" s="39"/>
      <c r="K970" s="104">
        <f t="shared" si="47"/>
        <v>0</v>
      </c>
    </row>
    <row r="971" spans="1:11" ht="15.75" customHeight="1">
      <c r="A971" s="1" t="s">
        <v>97</v>
      </c>
      <c r="B971" s="26" t="s">
        <v>409</v>
      </c>
      <c r="C971" s="31">
        <v>780</v>
      </c>
      <c r="D971" s="39"/>
      <c r="E971" s="39"/>
      <c r="F971" s="39"/>
      <c r="G971" s="39"/>
      <c r="H971" s="39"/>
      <c r="I971" s="39"/>
      <c r="J971" s="39"/>
      <c r="K971" s="104">
        <f t="shared" si="47"/>
        <v>0</v>
      </c>
    </row>
    <row r="972" spans="1:11" ht="15.75" customHeight="1">
      <c r="A972" s="1" t="s">
        <v>96</v>
      </c>
      <c r="B972" s="24" t="s">
        <v>276</v>
      </c>
      <c r="C972" s="147"/>
      <c r="D972" s="103">
        <f aca="true" t="shared" si="48" ref="D972:J972">ROUND(SUM(D964:D971),2)</f>
        <v>0</v>
      </c>
      <c r="E972" s="105">
        <f t="shared" si="48"/>
        <v>0</v>
      </c>
      <c r="F972" s="105">
        <f t="shared" si="48"/>
        <v>0</v>
      </c>
      <c r="G972" s="105">
        <f t="shared" si="48"/>
        <v>0</v>
      </c>
      <c r="H972" s="105">
        <f t="shared" si="48"/>
        <v>0</v>
      </c>
      <c r="I972" s="105">
        <f t="shared" si="48"/>
        <v>0</v>
      </c>
      <c r="J972" s="105">
        <f t="shared" si="48"/>
        <v>0</v>
      </c>
      <c r="K972" s="105">
        <f t="shared" si="47"/>
        <v>0</v>
      </c>
    </row>
    <row r="973" spans="1:11" ht="15.75" customHeight="1">
      <c r="A973" s="1" t="s">
        <v>96</v>
      </c>
      <c r="B973" s="24" t="s">
        <v>59</v>
      </c>
      <c r="C973" s="147"/>
      <c r="D973" s="103">
        <f>ROUND(D962-D972,2)</f>
        <v>0</v>
      </c>
      <c r="E973" s="105">
        <f aca="true" t="shared" si="49" ref="E973:J973">ROUND(E962-E972,2)</f>
        <v>0</v>
      </c>
      <c r="F973" s="105">
        <f t="shared" si="49"/>
        <v>0</v>
      </c>
      <c r="G973" s="105">
        <f t="shared" si="49"/>
        <v>0</v>
      </c>
      <c r="H973" s="105">
        <f t="shared" si="49"/>
        <v>0</v>
      </c>
      <c r="I973" s="105">
        <f t="shared" si="49"/>
        <v>0</v>
      </c>
      <c r="J973" s="105">
        <f t="shared" si="49"/>
        <v>0</v>
      </c>
      <c r="K973" s="105">
        <f t="shared" si="47"/>
        <v>0</v>
      </c>
    </row>
    <row r="974" spans="1:11" ht="12.75">
      <c r="A974" s="1" t="s">
        <v>96</v>
      </c>
      <c r="B974" s="267" t="s">
        <v>98</v>
      </c>
      <c r="C974" s="270"/>
      <c r="D974" s="271"/>
      <c r="E974" s="271"/>
      <c r="F974" s="271"/>
      <c r="G974" s="271"/>
      <c r="H974" s="271"/>
      <c r="I974" s="271"/>
      <c r="J974" s="271"/>
      <c r="K974" s="271"/>
    </row>
    <row r="975" spans="1:11" ht="15.75" customHeight="1">
      <c r="A975" s="1" t="s">
        <v>99</v>
      </c>
      <c r="B975" s="26" t="s">
        <v>31</v>
      </c>
      <c r="C975" s="11">
        <v>3431</v>
      </c>
      <c r="D975" s="21"/>
      <c r="E975" s="21"/>
      <c r="F975" s="21"/>
      <c r="G975" s="21"/>
      <c r="H975" s="21"/>
      <c r="I975" s="21"/>
      <c r="J975" s="21"/>
      <c r="K975" s="106">
        <f aca="true" t="shared" si="50" ref="K975:K986">ROUND(SUM(D975:J975),2)</f>
        <v>0</v>
      </c>
    </row>
    <row r="976" spans="1:11" ht="15.75" customHeight="1">
      <c r="A976" s="1" t="s">
        <v>99</v>
      </c>
      <c r="B976" s="201" t="s">
        <v>82</v>
      </c>
      <c r="C976" s="88">
        <v>3432</v>
      </c>
      <c r="D976" s="22"/>
      <c r="E976" s="22"/>
      <c r="F976" s="22"/>
      <c r="G976" s="22"/>
      <c r="H976" s="22"/>
      <c r="I976" s="22"/>
      <c r="J976" s="22"/>
      <c r="K976" s="103">
        <f t="shared" si="50"/>
        <v>0</v>
      </c>
    </row>
    <row r="977" spans="1:11" ht="15.75" customHeight="1">
      <c r="A977" s="1" t="s">
        <v>99</v>
      </c>
      <c r="B977" s="26" t="s">
        <v>131</v>
      </c>
      <c r="C977" s="31">
        <v>3433</v>
      </c>
      <c r="D977" s="39"/>
      <c r="E977" s="39"/>
      <c r="F977" s="39"/>
      <c r="G977" s="39"/>
      <c r="H977" s="39"/>
      <c r="I977" s="39"/>
      <c r="J977" s="39"/>
      <c r="K977" s="104">
        <f t="shared" si="50"/>
        <v>0</v>
      </c>
    </row>
    <row r="978" spans="1:11" ht="15.75" customHeight="1">
      <c r="A978" s="1" t="s">
        <v>99</v>
      </c>
      <c r="B978" s="26" t="s">
        <v>462</v>
      </c>
      <c r="C978" s="31">
        <v>3440</v>
      </c>
      <c r="D978" s="39"/>
      <c r="E978" s="39"/>
      <c r="F978" s="39"/>
      <c r="G978" s="39"/>
      <c r="H978" s="39"/>
      <c r="I978" s="39"/>
      <c r="J978" s="39"/>
      <c r="K978" s="104">
        <f t="shared" si="50"/>
        <v>0</v>
      </c>
    </row>
    <row r="979" spans="1:11" ht="15.75" customHeight="1">
      <c r="A979" s="1" t="s">
        <v>99</v>
      </c>
      <c r="B979" s="26" t="s">
        <v>148</v>
      </c>
      <c r="C979" s="31">
        <v>3495</v>
      </c>
      <c r="D979" s="39"/>
      <c r="E979" s="39"/>
      <c r="F979" s="39"/>
      <c r="G979" s="39"/>
      <c r="H979" s="39"/>
      <c r="I979" s="39"/>
      <c r="J979" s="39"/>
      <c r="K979" s="104">
        <f>ROUND(SUM(D979:J979),2)</f>
        <v>0</v>
      </c>
    </row>
    <row r="980" spans="1:11" ht="15.75" customHeight="1">
      <c r="A980" s="1" t="s">
        <v>99</v>
      </c>
      <c r="B980" s="26" t="s">
        <v>16</v>
      </c>
      <c r="C980" s="31">
        <v>3740</v>
      </c>
      <c r="D980" s="39"/>
      <c r="E980" s="39"/>
      <c r="F980" s="39"/>
      <c r="G980" s="39"/>
      <c r="H980" s="39"/>
      <c r="I980" s="39"/>
      <c r="J980" s="39"/>
      <c r="K980" s="104">
        <f t="shared" si="50"/>
        <v>0</v>
      </c>
    </row>
    <row r="981" spans="1:11" ht="15.75" customHeight="1">
      <c r="A981" s="1" t="s">
        <v>99</v>
      </c>
      <c r="B981" s="26" t="s">
        <v>100</v>
      </c>
      <c r="C981" s="31">
        <v>3780</v>
      </c>
      <c r="D981" s="39"/>
      <c r="E981" s="39"/>
      <c r="F981" s="39"/>
      <c r="G981" s="39"/>
      <c r="H981" s="39"/>
      <c r="I981" s="39"/>
      <c r="J981" s="39"/>
      <c r="K981" s="104">
        <f t="shared" si="50"/>
        <v>0</v>
      </c>
    </row>
    <row r="982" spans="1:11" ht="15.75" customHeight="1">
      <c r="A982" s="1" t="s">
        <v>99</v>
      </c>
      <c r="B982" s="26" t="s">
        <v>410</v>
      </c>
      <c r="C982" s="31">
        <v>720</v>
      </c>
      <c r="D982" s="39"/>
      <c r="E982" s="39"/>
      <c r="F982" s="39"/>
      <c r="G982" s="39"/>
      <c r="H982" s="39"/>
      <c r="I982" s="39"/>
      <c r="J982" s="39"/>
      <c r="K982" s="104">
        <f t="shared" si="50"/>
        <v>0</v>
      </c>
    </row>
    <row r="983" spans="1:11" ht="15.75" customHeight="1">
      <c r="A983" s="1" t="s">
        <v>99</v>
      </c>
      <c r="B983" s="26" t="s">
        <v>411</v>
      </c>
      <c r="C983" s="31">
        <v>790</v>
      </c>
      <c r="D983" s="39"/>
      <c r="E983" s="39"/>
      <c r="F983" s="39"/>
      <c r="G983" s="39"/>
      <c r="H983" s="39"/>
      <c r="I983" s="39"/>
      <c r="J983" s="39"/>
      <c r="K983" s="104">
        <f t="shared" si="50"/>
        <v>0</v>
      </c>
    </row>
    <row r="984" spans="1:11" ht="15.75" customHeight="1">
      <c r="A984" s="1" t="s">
        <v>99</v>
      </c>
      <c r="B984" s="16" t="s">
        <v>101</v>
      </c>
      <c r="C984" s="17">
        <v>810</v>
      </c>
      <c r="D984" s="39"/>
      <c r="E984" s="39"/>
      <c r="F984" s="39"/>
      <c r="G984" s="39"/>
      <c r="H984" s="39"/>
      <c r="I984" s="39"/>
      <c r="J984" s="39"/>
      <c r="K984" s="104">
        <f t="shared" si="50"/>
        <v>0</v>
      </c>
    </row>
    <row r="985" spans="1:11" ht="15.75" customHeight="1">
      <c r="A985" s="1" t="s">
        <v>96</v>
      </c>
      <c r="B985" s="24" t="s">
        <v>277</v>
      </c>
      <c r="C985" s="147"/>
      <c r="D985" s="103">
        <f aca="true" t="shared" si="51" ref="D985:J985">ROUND(SUM(D975:D984),2)</f>
        <v>0</v>
      </c>
      <c r="E985" s="105">
        <f t="shared" si="51"/>
        <v>0</v>
      </c>
      <c r="F985" s="105">
        <f t="shared" si="51"/>
        <v>0</v>
      </c>
      <c r="G985" s="105">
        <f t="shared" si="51"/>
        <v>0</v>
      </c>
      <c r="H985" s="105">
        <f t="shared" si="51"/>
        <v>0</v>
      </c>
      <c r="I985" s="105">
        <f t="shared" si="51"/>
        <v>0</v>
      </c>
      <c r="J985" s="105">
        <f t="shared" si="51"/>
        <v>0</v>
      </c>
      <c r="K985" s="105">
        <f t="shared" si="50"/>
        <v>0</v>
      </c>
    </row>
    <row r="986" spans="1:11" ht="18.75" customHeight="1">
      <c r="A986" s="1" t="s">
        <v>96</v>
      </c>
      <c r="B986" s="24" t="s">
        <v>377</v>
      </c>
      <c r="C986" s="31"/>
      <c r="D986" s="103">
        <f>ROUND(D973+D985,2)</f>
        <v>0</v>
      </c>
      <c r="E986" s="105">
        <f aca="true" t="shared" si="52" ref="E986:J986">ROUND(E973+E985,2)</f>
        <v>0</v>
      </c>
      <c r="F986" s="105">
        <f t="shared" si="52"/>
        <v>0</v>
      </c>
      <c r="G986" s="105">
        <f t="shared" si="52"/>
        <v>0</v>
      </c>
      <c r="H986" s="105">
        <f t="shared" si="52"/>
        <v>0</v>
      </c>
      <c r="I986" s="105">
        <f t="shared" si="52"/>
        <v>0</v>
      </c>
      <c r="J986" s="105">
        <f t="shared" si="52"/>
        <v>0</v>
      </c>
      <c r="K986" s="105">
        <f t="shared" si="50"/>
        <v>0</v>
      </c>
    </row>
    <row r="987" spans="1:11" ht="25.5">
      <c r="A987" s="1" t="s">
        <v>96</v>
      </c>
      <c r="B987" s="167" t="s">
        <v>378</v>
      </c>
      <c r="C987" s="200"/>
      <c r="D987" s="136"/>
      <c r="E987" s="136"/>
      <c r="F987" s="136"/>
      <c r="G987" s="136"/>
      <c r="H987" s="136"/>
      <c r="I987" s="136"/>
      <c r="J987" s="136"/>
      <c r="K987" s="136"/>
    </row>
    <row r="988" spans="1:11" ht="12.75">
      <c r="A988" s="1" t="s">
        <v>96</v>
      </c>
      <c r="B988" s="23" t="s">
        <v>17</v>
      </c>
      <c r="C988" s="27"/>
      <c r="D988" s="69"/>
      <c r="E988" s="69"/>
      <c r="F988" s="69"/>
      <c r="G988" s="69"/>
      <c r="H988" s="69"/>
      <c r="I988" s="69"/>
      <c r="J988" s="69"/>
      <c r="K988" s="67"/>
    </row>
    <row r="989" spans="1:11" ht="15.75" customHeight="1">
      <c r="A989" s="1" t="s">
        <v>96</v>
      </c>
      <c r="B989" s="3" t="s">
        <v>255</v>
      </c>
      <c r="C989" s="31">
        <v>3610</v>
      </c>
      <c r="D989" s="39"/>
      <c r="E989" s="39"/>
      <c r="F989" s="39"/>
      <c r="G989" s="39"/>
      <c r="H989" s="39"/>
      <c r="I989" s="39"/>
      <c r="J989" s="39"/>
      <c r="K989" s="106">
        <f aca="true" t="shared" si="53" ref="K989:K996">ROUND(SUM(D989:J989),2)</f>
        <v>0</v>
      </c>
    </row>
    <row r="990" spans="1:11" ht="15.75" customHeight="1">
      <c r="A990" s="1" t="s">
        <v>96</v>
      </c>
      <c r="B990" s="3" t="s">
        <v>227</v>
      </c>
      <c r="C990" s="31">
        <v>3620</v>
      </c>
      <c r="D990" s="39"/>
      <c r="E990" s="39"/>
      <c r="F990" s="39"/>
      <c r="G990" s="39"/>
      <c r="H990" s="39"/>
      <c r="I990" s="39"/>
      <c r="J990" s="39"/>
      <c r="K990" s="103">
        <f t="shared" si="53"/>
        <v>0</v>
      </c>
    </row>
    <row r="991" spans="1:11" ht="15.75" customHeight="1">
      <c r="A991" s="1" t="s">
        <v>96</v>
      </c>
      <c r="B991" s="3" t="s">
        <v>228</v>
      </c>
      <c r="C991" s="31">
        <v>3630</v>
      </c>
      <c r="D991" s="39"/>
      <c r="E991" s="39"/>
      <c r="F991" s="39"/>
      <c r="G991" s="39"/>
      <c r="H991" s="39"/>
      <c r="I991" s="39"/>
      <c r="J991" s="39"/>
      <c r="K991" s="103">
        <f t="shared" si="53"/>
        <v>0</v>
      </c>
    </row>
    <row r="992" spans="1:11" ht="15.75" customHeight="1">
      <c r="A992" s="1" t="s">
        <v>96</v>
      </c>
      <c r="B992" s="3" t="s">
        <v>229</v>
      </c>
      <c r="C992" s="31">
        <v>3640</v>
      </c>
      <c r="D992" s="39"/>
      <c r="E992" s="39"/>
      <c r="F992" s="39"/>
      <c r="G992" s="39"/>
      <c r="H992" s="39"/>
      <c r="I992" s="39"/>
      <c r="J992" s="39"/>
      <c r="K992" s="106">
        <f t="shared" si="53"/>
        <v>0</v>
      </c>
    </row>
    <row r="993" spans="1:11" ht="15.75" customHeight="1">
      <c r="A993" s="1" t="s">
        <v>96</v>
      </c>
      <c r="B993" s="3" t="s">
        <v>256</v>
      </c>
      <c r="C993" s="31">
        <v>3650</v>
      </c>
      <c r="D993" s="39"/>
      <c r="E993" s="39"/>
      <c r="F993" s="39"/>
      <c r="G993" s="39"/>
      <c r="H993" s="39"/>
      <c r="I993" s="39"/>
      <c r="J993" s="39"/>
      <c r="K993" s="103">
        <f t="shared" si="53"/>
        <v>0</v>
      </c>
    </row>
    <row r="994" spans="1:11" ht="15.75" customHeight="1">
      <c r="A994" s="1" t="s">
        <v>96</v>
      </c>
      <c r="B994" s="3" t="s">
        <v>230</v>
      </c>
      <c r="C994" s="31">
        <v>3660</v>
      </c>
      <c r="D994" s="39"/>
      <c r="E994" s="39"/>
      <c r="F994" s="39"/>
      <c r="G994" s="39"/>
      <c r="H994" s="39"/>
      <c r="I994" s="39"/>
      <c r="J994" s="39"/>
      <c r="K994" s="106">
        <f t="shared" si="53"/>
        <v>0</v>
      </c>
    </row>
    <row r="995" spans="1:11" ht="15.75" customHeight="1">
      <c r="A995" s="1" t="s">
        <v>96</v>
      </c>
      <c r="B995" s="3" t="s">
        <v>231</v>
      </c>
      <c r="C995" s="31">
        <v>3670</v>
      </c>
      <c r="D995" s="39"/>
      <c r="E995" s="39"/>
      <c r="F995" s="39"/>
      <c r="G995" s="39"/>
      <c r="H995" s="39"/>
      <c r="I995" s="39"/>
      <c r="J995" s="39"/>
      <c r="K995" s="103">
        <f t="shared" si="53"/>
        <v>0</v>
      </c>
    </row>
    <row r="996" spans="1:11" ht="15.75" customHeight="1">
      <c r="A996" s="1" t="s">
        <v>96</v>
      </c>
      <c r="B996" s="183" t="s">
        <v>233</v>
      </c>
      <c r="C996" s="27">
        <v>3600</v>
      </c>
      <c r="D996" s="103">
        <f>ROUND(SUM(D989:D995),2)</f>
        <v>0</v>
      </c>
      <c r="E996" s="105">
        <f aca="true" t="shared" si="54" ref="E996:J996">ROUND(SUM(E989:E995),2)</f>
        <v>0</v>
      </c>
      <c r="F996" s="105">
        <f t="shared" si="54"/>
        <v>0</v>
      </c>
      <c r="G996" s="105">
        <f t="shared" si="54"/>
        <v>0</v>
      </c>
      <c r="H996" s="105">
        <f t="shared" si="54"/>
        <v>0</v>
      </c>
      <c r="I996" s="105">
        <f t="shared" si="54"/>
        <v>0</v>
      </c>
      <c r="J996" s="105">
        <f t="shared" si="54"/>
        <v>0</v>
      </c>
      <c r="K996" s="103">
        <f t="shared" si="53"/>
        <v>0</v>
      </c>
    </row>
    <row r="997" spans="1:11" ht="12.75">
      <c r="A997" s="1" t="s">
        <v>96</v>
      </c>
      <c r="B997" s="177" t="s">
        <v>18</v>
      </c>
      <c r="C997" s="178"/>
      <c r="D997" s="69"/>
      <c r="E997" s="69"/>
      <c r="F997" s="69"/>
      <c r="G997" s="69"/>
      <c r="H997" s="69"/>
      <c r="I997" s="69"/>
      <c r="J997" s="69"/>
      <c r="K997" s="67"/>
    </row>
    <row r="998" spans="1:11" ht="15.75" customHeight="1">
      <c r="A998" s="1" t="s">
        <v>96</v>
      </c>
      <c r="B998" s="20" t="s">
        <v>257</v>
      </c>
      <c r="C998" s="17">
        <v>910</v>
      </c>
      <c r="D998" s="21"/>
      <c r="E998" s="21"/>
      <c r="F998" s="21"/>
      <c r="G998" s="21"/>
      <c r="H998" s="21"/>
      <c r="I998" s="21"/>
      <c r="J998" s="21"/>
      <c r="K998" s="106">
        <f>ROUND(SUM(D998:J998),2)</f>
        <v>0</v>
      </c>
    </row>
    <row r="999" spans="1:11" ht="15.75" customHeight="1">
      <c r="A999" s="1" t="s">
        <v>96</v>
      </c>
      <c r="B999" s="20" t="s">
        <v>234</v>
      </c>
      <c r="C999" s="17">
        <v>920</v>
      </c>
      <c r="D999" s="22"/>
      <c r="E999" s="22"/>
      <c r="F999" s="22"/>
      <c r="G999" s="22"/>
      <c r="H999" s="22"/>
      <c r="I999" s="22"/>
      <c r="J999" s="22"/>
      <c r="K999" s="103">
        <f aca="true" t="shared" si="55" ref="K999:K1008">ROUND(SUM(D999:J999),2)</f>
        <v>0</v>
      </c>
    </row>
    <row r="1000" spans="1:11" ht="15.75" customHeight="1">
      <c r="A1000" s="1" t="s">
        <v>96</v>
      </c>
      <c r="B1000" s="20" t="s">
        <v>235</v>
      </c>
      <c r="C1000" s="17">
        <v>930</v>
      </c>
      <c r="D1000" s="22"/>
      <c r="E1000" s="22"/>
      <c r="F1000" s="22"/>
      <c r="G1000" s="22"/>
      <c r="H1000" s="22"/>
      <c r="I1000" s="22"/>
      <c r="J1000" s="22"/>
      <c r="K1000" s="103">
        <f t="shared" si="55"/>
        <v>0</v>
      </c>
    </row>
    <row r="1001" spans="1:11" ht="15.75" customHeight="1">
      <c r="A1001" s="1" t="s">
        <v>96</v>
      </c>
      <c r="B1001" s="20" t="s">
        <v>236</v>
      </c>
      <c r="C1001" s="17">
        <v>940</v>
      </c>
      <c r="D1001" s="22"/>
      <c r="E1001" s="22"/>
      <c r="F1001" s="22"/>
      <c r="G1001" s="22"/>
      <c r="H1001" s="22"/>
      <c r="I1001" s="22"/>
      <c r="J1001" s="22"/>
      <c r="K1001" s="103">
        <f t="shared" si="55"/>
        <v>0</v>
      </c>
    </row>
    <row r="1002" spans="1:11" ht="15.75" customHeight="1">
      <c r="A1002" s="1" t="s">
        <v>96</v>
      </c>
      <c r="B1002" s="20" t="s">
        <v>256</v>
      </c>
      <c r="C1002" s="17">
        <v>950</v>
      </c>
      <c r="D1002" s="22"/>
      <c r="E1002" s="22"/>
      <c r="F1002" s="22"/>
      <c r="G1002" s="22"/>
      <c r="H1002" s="22"/>
      <c r="I1002" s="22"/>
      <c r="J1002" s="22"/>
      <c r="K1002" s="103">
        <f t="shared" si="55"/>
        <v>0</v>
      </c>
    </row>
    <row r="1003" spans="1:11" ht="15.75" customHeight="1">
      <c r="A1003" s="1" t="s">
        <v>96</v>
      </c>
      <c r="B1003" s="20" t="s">
        <v>237</v>
      </c>
      <c r="C1003" s="17">
        <v>960</v>
      </c>
      <c r="D1003" s="22"/>
      <c r="E1003" s="22"/>
      <c r="F1003" s="22"/>
      <c r="G1003" s="22"/>
      <c r="H1003" s="22"/>
      <c r="I1003" s="22"/>
      <c r="J1003" s="22"/>
      <c r="K1003" s="103">
        <f t="shared" si="55"/>
        <v>0</v>
      </c>
    </row>
    <row r="1004" spans="1:11" ht="15.75" customHeight="1">
      <c r="A1004" s="1" t="s">
        <v>96</v>
      </c>
      <c r="B1004" s="20" t="s">
        <v>238</v>
      </c>
      <c r="C1004" s="17">
        <v>970</v>
      </c>
      <c r="D1004" s="22"/>
      <c r="E1004" s="22"/>
      <c r="F1004" s="22"/>
      <c r="G1004" s="22"/>
      <c r="H1004" s="22"/>
      <c r="I1004" s="22"/>
      <c r="J1004" s="22"/>
      <c r="K1004" s="103">
        <f t="shared" si="55"/>
        <v>0</v>
      </c>
    </row>
    <row r="1005" spans="1:11" ht="15.75" customHeight="1">
      <c r="A1005" s="1" t="s">
        <v>96</v>
      </c>
      <c r="B1005" s="20" t="s">
        <v>240</v>
      </c>
      <c r="C1005" s="17">
        <v>9700</v>
      </c>
      <c r="D1005" s="103">
        <f>ROUND(SUM(D998:D1004),2)</f>
        <v>0</v>
      </c>
      <c r="E1005" s="105">
        <f aca="true" t="shared" si="56" ref="E1005:J1005">ROUND(SUM(E998:E1004),2)</f>
        <v>0</v>
      </c>
      <c r="F1005" s="105">
        <f t="shared" si="56"/>
        <v>0</v>
      </c>
      <c r="G1005" s="105">
        <f t="shared" si="56"/>
        <v>0</v>
      </c>
      <c r="H1005" s="105">
        <f t="shared" si="56"/>
        <v>0</v>
      </c>
      <c r="I1005" s="105">
        <f t="shared" si="56"/>
        <v>0</v>
      </c>
      <c r="J1005" s="105">
        <f t="shared" si="56"/>
        <v>0</v>
      </c>
      <c r="K1005" s="103">
        <f t="shared" si="55"/>
        <v>0</v>
      </c>
    </row>
    <row r="1006" spans="1:11" ht="15.75" customHeight="1">
      <c r="A1006" s="1" t="s">
        <v>96</v>
      </c>
      <c r="B1006" s="24" t="s">
        <v>379</v>
      </c>
      <c r="C1006" s="147"/>
      <c r="D1006" s="103">
        <f>ROUND(D986+D996+D1005,2)</f>
        <v>0</v>
      </c>
      <c r="E1006" s="105">
        <f aca="true" t="shared" si="57" ref="E1006:J1006">ROUND(E986+E996+E1005,2)</f>
        <v>0</v>
      </c>
      <c r="F1006" s="105">
        <f t="shared" si="57"/>
        <v>0</v>
      </c>
      <c r="G1006" s="105">
        <f t="shared" si="57"/>
        <v>0</v>
      </c>
      <c r="H1006" s="105">
        <f t="shared" si="57"/>
        <v>0</v>
      </c>
      <c r="I1006" s="105">
        <f t="shared" si="57"/>
        <v>0</v>
      </c>
      <c r="J1006" s="105">
        <f t="shared" si="57"/>
        <v>0</v>
      </c>
      <c r="K1006" s="103">
        <f t="shared" si="55"/>
        <v>0</v>
      </c>
    </row>
    <row r="1007" spans="1:11" ht="15.75" customHeight="1">
      <c r="A1007" s="1" t="s">
        <v>96</v>
      </c>
      <c r="B1007" s="26" t="str">
        <f>IF(G2="","Beginning Net Position",CONCATENATE("Net Position, ",LOOKUP(G2,T2:T8,U2:U8)))</f>
        <v>Net Position, July 1, 2015</v>
      </c>
      <c r="C1007" s="31">
        <v>2880</v>
      </c>
      <c r="D1007" s="39"/>
      <c r="E1007" s="39"/>
      <c r="F1007" s="39"/>
      <c r="G1007" s="39"/>
      <c r="H1007" s="39"/>
      <c r="I1007" s="39"/>
      <c r="J1007" s="39"/>
      <c r="K1007" s="106">
        <f t="shared" si="55"/>
        <v>0</v>
      </c>
    </row>
    <row r="1008" spans="1:11" ht="15.75" customHeight="1">
      <c r="A1008" s="1" t="s">
        <v>96</v>
      </c>
      <c r="B1008" s="26" t="s">
        <v>383</v>
      </c>
      <c r="C1008" s="31">
        <v>2896</v>
      </c>
      <c r="D1008" s="22"/>
      <c r="E1008" s="22"/>
      <c r="F1008" s="22"/>
      <c r="G1008" s="22"/>
      <c r="H1008" s="22"/>
      <c r="I1008" s="22"/>
      <c r="J1008" s="22"/>
      <c r="K1008" s="106">
        <f t="shared" si="55"/>
        <v>0</v>
      </c>
    </row>
    <row r="1009" spans="1:11" ht="18.75" customHeight="1">
      <c r="A1009" s="1" t="s">
        <v>96</v>
      </c>
      <c r="B1009" s="26" t="str">
        <f>IF(G2="","Ending Net Position",CONCATENATE("Net Position, ",LOOKUP(G2,T2:T8,V2:V8)))</f>
        <v>Net Position, June 30, 2016</v>
      </c>
      <c r="C1009" s="31">
        <v>2780</v>
      </c>
      <c r="D1009" s="22"/>
      <c r="E1009" s="22"/>
      <c r="F1009" s="22"/>
      <c r="G1009" s="22"/>
      <c r="H1009" s="22"/>
      <c r="I1009" s="22"/>
      <c r="J1009" s="22"/>
      <c r="K1009" s="103">
        <f>ROUND(SUM(D1009:J1009),2)</f>
        <v>0</v>
      </c>
    </row>
    <row r="1010" spans="2:3" ht="12.75">
      <c r="B1010" s="92"/>
      <c r="C1010" s="166"/>
    </row>
    <row r="1011" spans="2:3" ht="12.75">
      <c r="B1011" s="92" t="s">
        <v>21</v>
      </c>
      <c r="C1011" s="166"/>
    </row>
    <row r="1012" spans="1:11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2" ht="12.75">
      <c r="A1014" s="9" t="s">
        <v>115</v>
      </c>
      <c r="B1014" s="94" t="str">
        <f>$B$1</f>
        <v>DISTRICT SCHOOL BOARD OF OKEECHOBEE COUNTY</v>
      </c>
      <c r="C1014" s="205"/>
      <c r="H1014" s="32"/>
      <c r="J1014" s="9"/>
      <c r="K1014" s="33" t="s">
        <v>142</v>
      </c>
      <c r="L1014" s="9"/>
    </row>
    <row r="1015" spans="1:12" ht="12.75">
      <c r="A1015" s="1" t="s">
        <v>96</v>
      </c>
      <c r="B1015" s="94" t="s">
        <v>457</v>
      </c>
      <c r="C1015" s="205"/>
      <c r="J1015" s="9"/>
      <c r="K1015" s="35" t="s">
        <v>634</v>
      </c>
      <c r="L1015" s="9"/>
    </row>
    <row r="1016" spans="1:12" ht="12.75">
      <c r="A1016" s="1" t="s">
        <v>96</v>
      </c>
      <c r="B1016" s="228" t="str">
        <f>B4</f>
        <v>For the Fiscal Year Ended June 30, 2016</v>
      </c>
      <c r="C1016" s="205"/>
      <c r="J1016" s="9"/>
      <c r="K1016" s="52" t="s">
        <v>613</v>
      </c>
      <c r="L1016" s="9"/>
    </row>
    <row r="1017" spans="1:12" ht="25.5">
      <c r="A1017" s="1" t="s">
        <v>96</v>
      </c>
      <c r="B1017" s="350" t="s">
        <v>602</v>
      </c>
      <c r="C1017" s="347" t="s">
        <v>371</v>
      </c>
      <c r="D1017" s="36" t="s">
        <v>380</v>
      </c>
      <c r="E1017" s="36" t="s">
        <v>380</v>
      </c>
      <c r="F1017" s="36" t="s">
        <v>380</v>
      </c>
      <c r="G1017" s="36" t="s">
        <v>380</v>
      </c>
      <c r="H1017" s="36" t="s">
        <v>380</v>
      </c>
      <c r="I1017" s="137" t="s">
        <v>381</v>
      </c>
      <c r="J1017" s="7" t="s">
        <v>382</v>
      </c>
      <c r="K1017" s="342" t="s">
        <v>48</v>
      </c>
      <c r="L1017" s="9"/>
    </row>
    <row r="1018" spans="1:12" ht="15.75" customHeight="1">
      <c r="A1018" s="1" t="s">
        <v>96</v>
      </c>
      <c r="B1018" s="351"/>
      <c r="C1018" s="348"/>
      <c r="D1018" s="37">
        <v>711</v>
      </c>
      <c r="E1018" s="37">
        <v>712</v>
      </c>
      <c r="F1018" s="37">
        <v>713</v>
      </c>
      <c r="G1018" s="37">
        <v>714</v>
      </c>
      <c r="H1018" s="37">
        <v>715</v>
      </c>
      <c r="I1018" s="37">
        <v>731</v>
      </c>
      <c r="J1018" s="37">
        <v>791</v>
      </c>
      <c r="K1018" s="343"/>
      <c r="L1018" s="9"/>
    </row>
    <row r="1019" spans="2:12" ht="12.75">
      <c r="B1019" s="266" t="s">
        <v>49</v>
      </c>
      <c r="C1019" s="265"/>
      <c r="D1019" s="272"/>
      <c r="E1019" s="272"/>
      <c r="F1019" s="272"/>
      <c r="G1019" s="272"/>
      <c r="H1019" s="272"/>
      <c r="I1019" s="272"/>
      <c r="J1019" s="272"/>
      <c r="K1019" s="248"/>
      <c r="L1019" s="9"/>
    </row>
    <row r="1020" spans="1:12" ht="15.75" customHeight="1">
      <c r="A1020" s="1" t="s">
        <v>97</v>
      </c>
      <c r="B1020" s="26" t="s">
        <v>50</v>
      </c>
      <c r="C1020" s="11">
        <v>3481</v>
      </c>
      <c r="D1020" s="21"/>
      <c r="E1020" s="21"/>
      <c r="F1020" s="21"/>
      <c r="G1020" s="21"/>
      <c r="H1020" s="21"/>
      <c r="I1020" s="21"/>
      <c r="J1020" s="21"/>
      <c r="K1020" s="106">
        <f>ROUND(SUM(D1020:J1020),2)</f>
        <v>0</v>
      </c>
      <c r="L1020" s="6"/>
    </row>
    <row r="1021" spans="1:12" ht="15.75" customHeight="1">
      <c r="A1021" s="1" t="s">
        <v>97</v>
      </c>
      <c r="B1021" s="201" t="s">
        <v>51</v>
      </c>
      <c r="C1021" s="88">
        <v>3482</v>
      </c>
      <c r="D1021" s="22"/>
      <c r="E1021" s="22"/>
      <c r="F1021" s="22"/>
      <c r="G1021" s="22"/>
      <c r="H1021" s="22"/>
      <c r="I1021" s="22"/>
      <c r="J1021" s="22"/>
      <c r="K1021" s="103">
        <f>ROUND(SUM(D1021:J1021),2)</f>
        <v>0</v>
      </c>
      <c r="L1021" s="6"/>
    </row>
    <row r="1022" spans="1:12" ht="15.75" customHeight="1">
      <c r="A1022" s="1" t="s">
        <v>97</v>
      </c>
      <c r="B1022" s="26" t="s">
        <v>52</v>
      </c>
      <c r="C1022" s="31">
        <v>3484</v>
      </c>
      <c r="D1022" s="39"/>
      <c r="E1022" s="39"/>
      <c r="F1022" s="39"/>
      <c r="G1022" s="39"/>
      <c r="H1022" s="39"/>
      <c r="I1022" s="39"/>
      <c r="J1022" s="39"/>
      <c r="K1022" s="104">
        <f>ROUND(SUM(D1022:J1022),2)</f>
        <v>0</v>
      </c>
      <c r="L1022" s="6"/>
    </row>
    <row r="1023" spans="1:12" ht="15.75" customHeight="1">
      <c r="A1023" s="1" t="s">
        <v>97</v>
      </c>
      <c r="B1023" s="26" t="s">
        <v>53</v>
      </c>
      <c r="C1023" s="31">
        <v>3489</v>
      </c>
      <c r="D1023" s="39"/>
      <c r="E1023" s="39"/>
      <c r="F1023" s="39"/>
      <c r="G1023" s="39"/>
      <c r="H1023" s="39"/>
      <c r="I1023" s="39"/>
      <c r="J1023" s="39"/>
      <c r="K1023" s="104">
        <f>ROUND(SUM(D1023:J1023),2)</f>
        <v>0</v>
      </c>
      <c r="L1023" s="6"/>
    </row>
    <row r="1024" spans="1:12" ht="15.75" customHeight="1">
      <c r="A1024" s="1" t="s">
        <v>96</v>
      </c>
      <c r="B1024" s="24" t="s">
        <v>275</v>
      </c>
      <c r="C1024" s="147"/>
      <c r="D1024" s="103">
        <f aca="true" t="shared" si="58" ref="D1024:J1024">ROUND(SUM(D1020:D1023),2)</f>
        <v>0</v>
      </c>
      <c r="E1024" s="105">
        <f t="shared" si="58"/>
        <v>0</v>
      </c>
      <c r="F1024" s="105">
        <f t="shared" si="58"/>
        <v>0</v>
      </c>
      <c r="G1024" s="105">
        <f t="shared" si="58"/>
        <v>0</v>
      </c>
      <c r="H1024" s="105">
        <f t="shared" si="58"/>
        <v>0</v>
      </c>
      <c r="I1024" s="105">
        <f t="shared" si="58"/>
        <v>0</v>
      </c>
      <c r="J1024" s="105">
        <f t="shared" si="58"/>
        <v>0</v>
      </c>
      <c r="K1024" s="105">
        <f>ROUND(SUM(D1024:J1024),2)</f>
        <v>0</v>
      </c>
      <c r="L1024" s="6"/>
    </row>
    <row r="1025" spans="1:12" ht="12.75">
      <c r="A1025" s="1" t="s">
        <v>96</v>
      </c>
      <c r="B1025" s="267" t="s">
        <v>54</v>
      </c>
      <c r="C1025" s="270"/>
      <c r="D1025" s="271"/>
      <c r="E1025" s="271"/>
      <c r="F1025" s="271"/>
      <c r="G1025" s="271"/>
      <c r="H1025" s="271"/>
      <c r="I1025" s="271"/>
      <c r="J1025" s="271"/>
      <c r="K1025" s="271"/>
      <c r="L1025" s="6"/>
    </row>
    <row r="1026" spans="1:12" ht="15.75" customHeight="1">
      <c r="A1026" s="1" t="s">
        <v>97</v>
      </c>
      <c r="B1026" s="26" t="s">
        <v>8</v>
      </c>
      <c r="C1026" s="11">
        <v>100</v>
      </c>
      <c r="D1026" s="21"/>
      <c r="E1026" s="21"/>
      <c r="F1026" s="21"/>
      <c r="G1026" s="21"/>
      <c r="H1026" s="21"/>
      <c r="I1026" s="21"/>
      <c r="J1026" s="21"/>
      <c r="K1026" s="106">
        <f aca="true" t="shared" si="59" ref="K1026:K1035">ROUND(SUM(D1026:J1026),2)</f>
        <v>0</v>
      </c>
      <c r="L1026" s="6"/>
    </row>
    <row r="1027" spans="1:12" ht="15.75" customHeight="1">
      <c r="A1027" s="1" t="s">
        <v>97</v>
      </c>
      <c r="B1027" s="201" t="s">
        <v>55</v>
      </c>
      <c r="C1027" s="88">
        <v>200</v>
      </c>
      <c r="D1027" s="22"/>
      <c r="E1027" s="22"/>
      <c r="F1027" s="22"/>
      <c r="G1027" s="22"/>
      <c r="H1027" s="22"/>
      <c r="I1027" s="22"/>
      <c r="J1027" s="22"/>
      <c r="K1027" s="103">
        <f t="shared" si="59"/>
        <v>0</v>
      </c>
      <c r="L1027" s="6"/>
    </row>
    <row r="1028" spans="1:12" ht="15.75" customHeight="1">
      <c r="A1028" s="1" t="s">
        <v>97</v>
      </c>
      <c r="B1028" s="26" t="s">
        <v>56</v>
      </c>
      <c r="C1028" s="31">
        <v>300</v>
      </c>
      <c r="D1028" s="21"/>
      <c r="E1028" s="21"/>
      <c r="F1028" s="21"/>
      <c r="G1028" s="21"/>
      <c r="H1028" s="21"/>
      <c r="I1028" s="21"/>
      <c r="J1028" s="21"/>
      <c r="K1028" s="106">
        <f t="shared" si="59"/>
        <v>0</v>
      </c>
      <c r="L1028" s="6"/>
    </row>
    <row r="1029" spans="1:12" ht="15.75" customHeight="1">
      <c r="A1029" s="1" t="s">
        <v>97</v>
      </c>
      <c r="B1029" s="26" t="s">
        <v>57</v>
      </c>
      <c r="C1029" s="31">
        <v>400</v>
      </c>
      <c r="D1029" s="21"/>
      <c r="E1029" s="21"/>
      <c r="F1029" s="21"/>
      <c r="G1029" s="21"/>
      <c r="H1029" s="21"/>
      <c r="I1029" s="21"/>
      <c r="J1029" s="21"/>
      <c r="K1029" s="106">
        <f t="shared" si="59"/>
        <v>0</v>
      </c>
      <c r="L1029" s="6"/>
    </row>
    <row r="1030" spans="1:12" ht="15.75" customHeight="1">
      <c r="A1030" s="1" t="s">
        <v>97</v>
      </c>
      <c r="B1030" s="26" t="s">
        <v>58</v>
      </c>
      <c r="C1030" s="31">
        <v>500</v>
      </c>
      <c r="D1030" s="21"/>
      <c r="E1030" s="21"/>
      <c r="F1030" s="21"/>
      <c r="G1030" s="21"/>
      <c r="H1030" s="21"/>
      <c r="I1030" s="21"/>
      <c r="J1030" s="21"/>
      <c r="K1030" s="106">
        <f t="shared" si="59"/>
        <v>0</v>
      </c>
      <c r="L1030" s="6"/>
    </row>
    <row r="1031" spans="1:12" ht="15.75" customHeight="1">
      <c r="A1031" s="1" t="s">
        <v>97</v>
      </c>
      <c r="B1031" s="26" t="s">
        <v>37</v>
      </c>
      <c r="C1031" s="31">
        <v>600</v>
      </c>
      <c r="D1031" s="21"/>
      <c r="E1031" s="21"/>
      <c r="F1031" s="21"/>
      <c r="G1031" s="21"/>
      <c r="H1031" s="21"/>
      <c r="I1031" s="21"/>
      <c r="J1031" s="21"/>
      <c r="K1031" s="106">
        <f t="shared" si="59"/>
        <v>0</v>
      </c>
      <c r="L1031" s="6"/>
    </row>
    <row r="1032" spans="1:12" ht="15.75" customHeight="1">
      <c r="A1032" s="1" t="s">
        <v>97</v>
      </c>
      <c r="B1032" s="26" t="s">
        <v>7</v>
      </c>
      <c r="C1032" s="31">
        <v>700</v>
      </c>
      <c r="D1032" s="21"/>
      <c r="E1032" s="21"/>
      <c r="F1032" s="21"/>
      <c r="G1032" s="21"/>
      <c r="H1032" s="21"/>
      <c r="I1032" s="21"/>
      <c r="J1032" s="21"/>
      <c r="K1032" s="106">
        <f t="shared" si="59"/>
        <v>0</v>
      </c>
      <c r="L1032" s="6"/>
    </row>
    <row r="1033" spans="1:12" ht="15.75" customHeight="1">
      <c r="A1033" s="1" t="s">
        <v>97</v>
      </c>
      <c r="B1033" s="26" t="s">
        <v>409</v>
      </c>
      <c r="C1033" s="31">
        <v>780</v>
      </c>
      <c r="D1033" s="21"/>
      <c r="E1033" s="21"/>
      <c r="F1033" s="21"/>
      <c r="G1033" s="21"/>
      <c r="H1033" s="21"/>
      <c r="I1033" s="21"/>
      <c r="J1033" s="21"/>
      <c r="K1033" s="106">
        <f t="shared" si="59"/>
        <v>0</v>
      </c>
      <c r="L1033" s="6"/>
    </row>
    <row r="1034" spans="1:12" ht="15.75" customHeight="1">
      <c r="A1034" s="1" t="s">
        <v>96</v>
      </c>
      <c r="B1034" s="24" t="s">
        <v>276</v>
      </c>
      <c r="C1034" s="147"/>
      <c r="D1034" s="103">
        <f aca="true" t="shared" si="60" ref="D1034:J1034">ROUND(SUM(D1026:D1033),2)</f>
        <v>0</v>
      </c>
      <c r="E1034" s="105">
        <f t="shared" si="60"/>
        <v>0</v>
      </c>
      <c r="F1034" s="105">
        <f t="shared" si="60"/>
        <v>0</v>
      </c>
      <c r="G1034" s="105">
        <f t="shared" si="60"/>
        <v>0</v>
      </c>
      <c r="H1034" s="105">
        <f t="shared" si="60"/>
        <v>0</v>
      </c>
      <c r="I1034" s="105">
        <f t="shared" si="60"/>
        <v>0</v>
      </c>
      <c r="J1034" s="105">
        <f t="shared" si="60"/>
        <v>0</v>
      </c>
      <c r="K1034" s="105">
        <f t="shared" si="59"/>
        <v>0</v>
      </c>
      <c r="L1034" s="6"/>
    </row>
    <row r="1035" spans="1:12" ht="15.75" customHeight="1">
      <c r="A1035" s="1" t="s">
        <v>96</v>
      </c>
      <c r="B1035" s="24" t="s">
        <v>59</v>
      </c>
      <c r="C1035" s="147"/>
      <c r="D1035" s="103">
        <f>ROUND(D1024-D1034,2)</f>
        <v>0</v>
      </c>
      <c r="E1035" s="105">
        <f aca="true" t="shared" si="61" ref="E1035:J1035">ROUND(E1024-E1034,2)</f>
        <v>0</v>
      </c>
      <c r="F1035" s="105">
        <f t="shared" si="61"/>
        <v>0</v>
      </c>
      <c r="G1035" s="105">
        <f t="shared" si="61"/>
        <v>0</v>
      </c>
      <c r="H1035" s="105">
        <f t="shared" si="61"/>
        <v>0</v>
      </c>
      <c r="I1035" s="105">
        <f t="shared" si="61"/>
        <v>0</v>
      </c>
      <c r="J1035" s="105">
        <f t="shared" si="61"/>
        <v>0</v>
      </c>
      <c r="K1035" s="105">
        <f t="shared" si="59"/>
        <v>0</v>
      </c>
      <c r="L1035" s="6"/>
    </row>
    <row r="1036" spans="1:12" ht="12.75">
      <c r="A1036" s="1" t="s">
        <v>96</v>
      </c>
      <c r="B1036" s="267" t="s">
        <v>98</v>
      </c>
      <c r="C1036" s="270"/>
      <c r="D1036" s="271"/>
      <c r="E1036" s="271"/>
      <c r="F1036" s="271"/>
      <c r="G1036" s="271"/>
      <c r="H1036" s="271"/>
      <c r="I1036" s="271"/>
      <c r="J1036" s="271"/>
      <c r="K1036" s="271"/>
      <c r="L1036" s="6"/>
    </row>
    <row r="1037" spans="1:12" ht="15.75" customHeight="1">
      <c r="A1037" s="1" t="s">
        <v>99</v>
      </c>
      <c r="B1037" s="26" t="s">
        <v>31</v>
      </c>
      <c r="C1037" s="11">
        <v>3431</v>
      </c>
      <c r="D1037" s="21"/>
      <c r="E1037" s="21"/>
      <c r="F1037" s="21"/>
      <c r="G1037" s="21"/>
      <c r="H1037" s="21"/>
      <c r="I1037" s="21"/>
      <c r="J1037" s="21"/>
      <c r="K1037" s="106">
        <f aca="true" t="shared" si="62" ref="K1037:K1071">ROUND(SUM(D1037:J1037),2)</f>
        <v>0</v>
      </c>
      <c r="L1037" s="6"/>
    </row>
    <row r="1038" spans="1:12" ht="15.75" customHeight="1">
      <c r="A1038" s="1" t="s">
        <v>99</v>
      </c>
      <c r="B1038" s="201" t="s">
        <v>82</v>
      </c>
      <c r="C1038" s="88">
        <v>3432</v>
      </c>
      <c r="D1038" s="22"/>
      <c r="E1038" s="22"/>
      <c r="F1038" s="22"/>
      <c r="G1038" s="22"/>
      <c r="H1038" s="22"/>
      <c r="I1038" s="22"/>
      <c r="J1038" s="22"/>
      <c r="K1038" s="103">
        <f t="shared" si="62"/>
        <v>0</v>
      </c>
      <c r="L1038" s="6"/>
    </row>
    <row r="1039" spans="1:12" ht="15.75" customHeight="1">
      <c r="A1039" s="1" t="s">
        <v>99</v>
      </c>
      <c r="B1039" s="26" t="s">
        <v>131</v>
      </c>
      <c r="C1039" s="31">
        <v>3433</v>
      </c>
      <c r="D1039" s="39"/>
      <c r="E1039" s="39"/>
      <c r="F1039" s="39"/>
      <c r="G1039" s="39"/>
      <c r="H1039" s="39"/>
      <c r="I1039" s="39"/>
      <c r="J1039" s="39"/>
      <c r="K1039" s="104">
        <f t="shared" si="62"/>
        <v>0</v>
      </c>
      <c r="L1039" s="6"/>
    </row>
    <row r="1040" spans="1:12" ht="15.75" customHeight="1">
      <c r="A1040" s="1" t="s">
        <v>99</v>
      </c>
      <c r="B1040" s="26" t="s">
        <v>462</v>
      </c>
      <c r="C1040" s="31">
        <v>3440</v>
      </c>
      <c r="D1040" s="39"/>
      <c r="E1040" s="39"/>
      <c r="F1040" s="39"/>
      <c r="G1040" s="39"/>
      <c r="H1040" s="39"/>
      <c r="I1040" s="39"/>
      <c r="J1040" s="39"/>
      <c r="K1040" s="104">
        <f t="shared" si="62"/>
        <v>0</v>
      </c>
      <c r="L1040" s="6"/>
    </row>
    <row r="1041" spans="1:12" ht="15.75" customHeight="1">
      <c r="A1041" s="1" t="s">
        <v>99</v>
      </c>
      <c r="B1041" s="26" t="s">
        <v>148</v>
      </c>
      <c r="C1041" s="31">
        <v>3495</v>
      </c>
      <c r="D1041" s="39"/>
      <c r="E1041" s="39"/>
      <c r="F1041" s="39"/>
      <c r="G1041" s="39"/>
      <c r="H1041" s="39"/>
      <c r="I1041" s="39"/>
      <c r="J1041" s="39"/>
      <c r="K1041" s="104">
        <f t="shared" si="62"/>
        <v>0</v>
      </c>
      <c r="L1041" s="6"/>
    </row>
    <row r="1042" spans="1:12" ht="15.75" customHeight="1">
      <c r="A1042" s="1" t="s">
        <v>99</v>
      </c>
      <c r="B1042" s="26" t="s">
        <v>16</v>
      </c>
      <c r="C1042" s="31">
        <v>3740</v>
      </c>
      <c r="D1042" s="39"/>
      <c r="E1042" s="39"/>
      <c r="F1042" s="39"/>
      <c r="G1042" s="39"/>
      <c r="H1042" s="39"/>
      <c r="I1042" s="39"/>
      <c r="J1042" s="39"/>
      <c r="K1042" s="104">
        <f t="shared" si="62"/>
        <v>0</v>
      </c>
      <c r="L1042" s="6"/>
    </row>
    <row r="1043" spans="1:12" ht="15.75" customHeight="1">
      <c r="A1043" s="1" t="s">
        <v>99</v>
      </c>
      <c r="B1043" s="26" t="s">
        <v>100</v>
      </c>
      <c r="C1043" s="31">
        <v>3780</v>
      </c>
      <c r="D1043" s="39"/>
      <c r="E1043" s="39"/>
      <c r="F1043" s="39"/>
      <c r="G1043" s="39"/>
      <c r="H1043" s="39"/>
      <c r="I1043" s="39"/>
      <c r="J1043" s="39"/>
      <c r="K1043" s="104">
        <f t="shared" si="62"/>
        <v>0</v>
      </c>
      <c r="L1043" s="6"/>
    </row>
    <row r="1044" spans="1:12" ht="15.75" customHeight="1">
      <c r="A1044" s="1" t="s">
        <v>99</v>
      </c>
      <c r="B1044" s="26" t="s">
        <v>410</v>
      </c>
      <c r="C1044" s="31">
        <v>720</v>
      </c>
      <c r="D1044" s="39"/>
      <c r="E1044" s="39"/>
      <c r="F1044" s="39"/>
      <c r="G1044" s="39"/>
      <c r="H1044" s="39"/>
      <c r="I1044" s="39"/>
      <c r="J1044" s="39"/>
      <c r="K1044" s="104">
        <f t="shared" si="62"/>
        <v>0</v>
      </c>
      <c r="L1044" s="6"/>
    </row>
    <row r="1045" spans="1:12" ht="15.75" customHeight="1">
      <c r="A1045" s="1" t="s">
        <v>99</v>
      </c>
      <c r="B1045" s="26" t="s">
        <v>411</v>
      </c>
      <c r="C1045" s="31">
        <v>790</v>
      </c>
      <c r="D1045" s="39"/>
      <c r="E1045" s="39"/>
      <c r="F1045" s="39"/>
      <c r="G1045" s="39"/>
      <c r="H1045" s="39"/>
      <c r="I1045" s="39"/>
      <c r="J1045" s="39"/>
      <c r="K1045" s="104">
        <f t="shared" si="62"/>
        <v>0</v>
      </c>
      <c r="L1045" s="6"/>
    </row>
    <row r="1046" spans="1:12" ht="15.75" customHeight="1">
      <c r="A1046" s="1" t="s">
        <v>99</v>
      </c>
      <c r="B1046" s="16" t="s">
        <v>101</v>
      </c>
      <c r="C1046" s="17">
        <v>810</v>
      </c>
      <c r="D1046" s="39"/>
      <c r="E1046" s="39"/>
      <c r="F1046" s="39"/>
      <c r="G1046" s="39"/>
      <c r="H1046" s="39"/>
      <c r="I1046" s="39"/>
      <c r="J1046" s="39"/>
      <c r="K1046" s="104">
        <f t="shared" si="62"/>
        <v>0</v>
      </c>
      <c r="L1046" s="6"/>
    </row>
    <row r="1047" spans="1:12" ht="15.75" customHeight="1">
      <c r="A1047" s="1" t="s">
        <v>96</v>
      </c>
      <c r="B1047" s="24" t="s">
        <v>277</v>
      </c>
      <c r="C1047" s="147"/>
      <c r="D1047" s="103">
        <f aca="true" t="shared" si="63" ref="D1047:J1047">ROUND(SUM(D1037:D1046),2)</f>
        <v>0</v>
      </c>
      <c r="E1047" s="105">
        <f t="shared" si="63"/>
        <v>0</v>
      </c>
      <c r="F1047" s="105">
        <f t="shared" si="63"/>
        <v>0</v>
      </c>
      <c r="G1047" s="105">
        <f t="shared" si="63"/>
        <v>0</v>
      </c>
      <c r="H1047" s="105">
        <f t="shared" si="63"/>
        <v>0</v>
      </c>
      <c r="I1047" s="105">
        <f t="shared" si="63"/>
        <v>0</v>
      </c>
      <c r="J1047" s="105">
        <f t="shared" si="63"/>
        <v>0</v>
      </c>
      <c r="K1047" s="105">
        <f t="shared" si="62"/>
        <v>0</v>
      </c>
      <c r="L1047" s="6"/>
    </row>
    <row r="1048" spans="1:12" ht="18.75" customHeight="1">
      <c r="A1048" s="1" t="s">
        <v>96</v>
      </c>
      <c r="B1048" s="24" t="s">
        <v>60</v>
      </c>
      <c r="C1048" s="31"/>
      <c r="D1048" s="103">
        <f>ROUND(D1035+D1047,2)</f>
        <v>0</v>
      </c>
      <c r="E1048" s="105">
        <f aca="true" t="shared" si="64" ref="E1048:J1048">ROUND(E1035+E1047,2)</f>
        <v>0</v>
      </c>
      <c r="F1048" s="105">
        <f t="shared" si="64"/>
        <v>0</v>
      </c>
      <c r="G1048" s="105">
        <f t="shared" si="64"/>
        <v>0</v>
      </c>
      <c r="H1048" s="105">
        <f t="shared" si="64"/>
        <v>0</v>
      </c>
      <c r="I1048" s="105">
        <f t="shared" si="64"/>
        <v>0</v>
      </c>
      <c r="J1048" s="105">
        <f t="shared" si="64"/>
        <v>0</v>
      </c>
      <c r="K1048" s="103">
        <f t="shared" si="62"/>
        <v>0</v>
      </c>
      <c r="L1048" s="6"/>
    </row>
    <row r="1049" spans="1:11" ht="25.5">
      <c r="A1049" s="1" t="s">
        <v>96</v>
      </c>
      <c r="B1049" s="167" t="s">
        <v>378</v>
      </c>
      <c r="C1049" s="200"/>
      <c r="D1049" s="136"/>
      <c r="E1049" s="136"/>
      <c r="F1049" s="136"/>
      <c r="G1049" s="136"/>
      <c r="H1049" s="136"/>
      <c r="I1049" s="136"/>
      <c r="J1049" s="136"/>
      <c r="K1049" s="136"/>
    </row>
    <row r="1050" spans="1:12" ht="12.75">
      <c r="A1050" s="1" t="s">
        <v>96</v>
      </c>
      <c r="B1050" s="135" t="s">
        <v>17</v>
      </c>
      <c r="C1050" s="123"/>
      <c r="D1050" s="69"/>
      <c r="E1050" s="69"/>
      <c r="F1050" s="69"/>
      <c r="G1050" s="69"/>
      <c r="H1050" s="69"/>
      <c r="I1050" s="69"/>
      <c r="J1050" s="69"/>
      <c r="K1050" s="67"/>
      <c r="L1050" s="6"/>
    </row>
    <row r="1051" spans="1:12" ht="15.75" customHeight="1">
      <c r="A1051" s="1" t="s">
        <v>96</v>
      </c>
      <c r="B1051" s="3" t="s">
        <v>255</v>
      </c>
      <c r="C1051" s="31">
        <v>3610</v>
      </c>
      <c r="D1051" s="39"/>
      <c r="E1051" s="39"/>
      <c r="F1051" s="39"/>
      <c r="G1051" s="39"/>
      <c r="H1051" s="39"/>
      <c r="I1051" s="39"/>
      <c r="J1051" s="39"/>
      <c r="K1051" s="104">
        <f t="shared" si="62"/>
        <v>0</v>
      </c>
      <c r="L1051" s="6"/>
    </row>
    <row r="1052" spans="1:12" ht="15.75" customHeight="1">
      <c r="A1052" s="1" t="s">
        <v>96</v>
      </c>
      <c r="B1052" s="3" t="s">
        <v>227</v>
      </c>
      <c r="C1052" s="31">
        <v>3620</v>
      </c>
      <c r="D1052" s="39"/>
      <c r="E1052" s="39"/>
      <c r="F1052" s="39"/>
      <c r="G1052" s="39"/>
      <c r="H1052" s="39"/>
      <c r="I1052" s="39"/>
      <c r="J1052" s="39"/>
      <c r="K1052" s="104">
        <f t="shared" si="62"/>
        <v>0</v>
      </c>
      <c r="L1052" s="6"/>
    </row>
    <row r="1053" spans="1:12" ht="15.75" customHeight="1">
      <c r="A1053" s="1" t="s">
        <v>96</v>
      </c>
      <c r="B1053" s="3" t="s">
        <v>228</v>
      </c>
      <c r="C1053" s="31">
        <v>3630</v>
      </c>
      <c r="D1053" s="39"/>
      <c r="E1053" s="39"/>
      <c r="F1053" s="39"/>
      <c r="G1053" s="39"/>
      <c r="H1053" s="39"/>
      <c r="I1053" s="39"/>
      <c r="J1053" s="39"/>
      <c r="K1053" s="104">
        <f t="shared" si="62"/>
        <v>0</v>
      </c>
      <c r="L1053" s="6"/>
    </row>
    <row r="1054" spans="1:12" ht="15.75" customHeight="1">
      <c r="A1054" s="1" t="s">
        <v>96</v>
      </c>
      <c r="B1054" s="3" t="s">
        <v>229</v>
      </c>
      <c r="C1054" s="31">
        <v>3640</v>
      </c>
      <c r="D1054" s="39"/>
      <c r="E1054" s="39"/>
      <c r="F1054" s="39"/>
      <c r="G1054" s="39"/>
      <c r="H1054" s="39"/>
      <c r="I1054" s="39"/>
      <c r="J1054" s="39"/>
      <c r="K1054" s="104">
        <f t="shared" si="62"/>
        <v>0</v>
      </c>
      <c r="L1054" s="6"/>
    </row>
    <row r="1055" spans="1:12" ht="15.75" customHeight="1">
      <c r="A1055" s="1" t="s">
        <v>96</v>
      </c>
      <c r="B1055" s="3" t="s">
        <v>256</v>
      </c>
      <c r="C1055" s="31">
        <v>3650</v>
      </c>
      <c r="D1055" s="39"/>
      <c r="E1055" s="39"/>
      <c r="F1055" s="39"/>
      <c r="G1055" s="39"/>
      <c r="H1055" s="39"/>
      <c r="I1055" s="39"/>
      <c r="J1055" s="39"/>
      <c r="K1055" s="104">
        <f t="shared" si="62"/>
        <v>0</v>
      </c>
      <c r="L1055" s="6"/>
    </row>
    <row r="1056" spans="1:12" ht="15.75" customHeight="1">
      <c r="A1056" s="1" t="s">
        <v>96</v>
      </c>
      <c r="B1056" s="3" t="s">
        <v>230</v>
      </c>
      <c r="C1056" s="31">
        <v>3660</v>
      </c>
      <c r="D1056" s="39"/>
      <c r="E1056" s="39"/>
      <c r="F1056" s="39"/>
      <c r="G1056" s="39"/>
      <c r="H1056" s="39"/>
      <c r="I1056" s="39"/>
      <c r="J1056" s="39"/>
      <c r="K1056" s="104">
        <f t="shared" si="62"/>
        <v>0</v>
      </c>
      <c r="L1056" s="6"/>
    </row>
    <row r="1057" spans="1:12" ht="15.75" customHeight="1">
      <c r="A1057" s="1" t="s">
        <v>96</v>
      </c>
      <c r="B1057" s="3" t="s">
        <v>232</v>
      </c>
      <c r="C1057" s="31">
        <v>3690</v>
      </c>
      <c r="D1057" s="39"/>
      <c r="E1057" s="39"/>
      <c r="F1057" s="39"/>
      <c r="G1057" s="39"/>
      <c r="H1057" s="39"/>
      <c r="I1057" s="39"/>
      <c r="J1057" s="39"/>
      <c r="K1057" s="104">
        <f t="shared" si="62"/>
        <v>0</v>
      </c>
      <c r="L1057" s="6"/>
    </row>
    <row r="1058" spans="1:12" ht="15.75" customHeight="1">
      <c r="A1058" s="1" t="s">
        <v>96</v>
      </c>
      <c r="B1058" s="183" t="s">
        <v>233</v>
      </c>
      <c r="C1058" s="27">
        <v>3600</v>
      </c>
      <c r="D1058" s="107">
        <f>ROUND(SUM(D1051:D1057),2)</f>
        <v>0</v>
      </c>
      <c r="E1058" s="107">
        <f aca="true" t="shared" si="65" ref="E1058:J1058">ROUND(SUM(E1051:E1057),2)</f>
        <v>0</v>
      </c>
      <c r="F1058" s="107">
        <f t="shared" si="65"/>
        <v>0</v>
      </c>
      <c r="G1058" s="107">
        <f t="shared" si="65"/>
        <v>0</v>
      </c>
      <c r="H1058" s="107">
        <f t="shared" si="65"/>
        <v>0</v>
      </c>
      <c r="I1058" s="107">
        <f t="shared" si="65"/>
        <v>0</v>
      </c>
      <c r="J1058" s="107">
        <f t="shared" si="65"/>
        <v>0</v>
      </c>
      <c r="K1058" s="103">
        <f t="shared" si="62"/>
        <v>0</v>
      </c>
      <c r="L1058" s="6"/>
    </row>
    <row r="1059" spans="1:12" ht="12.75">
      <c r="A1059" s="1" t="s">
        <v>96</v>
      </c>
      <c r="B1059" s="177" t="s">
        <v>18</v>
      </c>
      <c r="C1059" s="178"/>
      <c r="D1059" s="69"/>
      <c r="E1059" s="69"/>
      <c r="F1059" s="69"/>
      <c r="G1059" s="69"/>
      <c r="H1059" s="69"/>
      <c r="I1059" s="69"/>
      <c r="J1059" s="69"/>
      <c r="K1059" s="67"/>
      <c r="L1059" s="6"/>
    </row>
    <row r="1060" spans="1:12" ht="15.75" customHeight="1">
      <c r="A1060" s="1" t="s">
        <v>96</v>
      </c>
      <c r="B1060" s="20" t="s">
        <v>257</v>
      </c>
      <c r="C1060" s="17">
        <v>910</v>
      </c>
      <c r="D1060" s="21"/>
      <c r="E1060" s="21"/>
      <c r="F1060" s="21"/>
      <c r="G1060" s="21"/>
      <c r="H1060" s="21"/>
      <c r="I1060" s="21"/>
      <c r="J1060" s="21"/>
      <c r="K1060" s="104">
        <f t="shared" si="62"/>
        <v>0</v>
      </c>
      <c r="L1060" s="6"/>
    </row>
    <row r="1061" spans="1:12" ht="15.75" customHeight="1">
      <c r="A1061" s="1" t="s">
        <v>96</v>
      </c>
      <c r="B1061" s="20" t="s">
        <v>234</v>
      </c>
      <c r="C1061" s="17">
        <v>920</v>
      </c>
      <c r="D1061" s="22"/>
      <c r="E1061" s="22"/>
      <c r="F1061" s="22"/>
      <c r="G1061" s="22"/>
      <c r="H1061" s="22"/>
      <c r="I1061" s="22"/>
      <c r="J1061" s="22"/>
      <c r="K1061" s="104">
        <f t="shared" si="62"/>
        <v>0</v>
      </c>
      <c r="L1061" s="6"/>
    </row>
    <row r="1062" spans="1:12" ht="15.75" customHeight="1">
      <c r="A1062" s="1" t="s">
        <v>96</v>
      </c>
      <c r="B1062" s="20" t="s">
        <v>235</v>
      </c>
      <c r="C1062" s="17">
        <v>930</v>
      </c>
      <c r="D1062" s="22"/>
      <c r="E1062" s="22"/>
      <c r="F1062" s="22"/>
      <c r="G1062" s="22"/>
      <c r="H1062" s="22"/>
      <c r="I1062" s="22"/>
      <c r="J1062" s="22"/>
      <c r="K1062" s="104">
        <f t="shared" si="62"/>
        <v>0</v>
      </c>
      <c r="L1062" s="6"/>
    </row>
    <row r="1063" spans="1:12" ht="15.75" customHeight="1">
      <c r="A1063" s="1" t="s">
        <v>96</v>
      </c>
      <c r="B1063" s="20" t="s">
        <v>236</v>
      </c>
      <c r="C1063" s="17">
        <v>940</v>
      </c>
      <c r="D1063" s="22"/>
      <c r="E1063" s="22"/>
      <c r="F1063" s="22"/>
      <c r="G1063" s="22"/>
      <c r="H1063" s="22"/>
      <c r="I1063" s="22"/>
      <c r="J1063" s="22"/>
      <c r="K1063" s="104">
        <f t="shared" si="62"/>
        <v>0</v>
      </c>
      <c r="L1063" s="6"/>
    </row>
    <row r="1064" spans="1:12" ht="15.75" customHeight="1">
      <c r="A1064" s="1" t="s">
        <v>96</v>
      </c>
      <c r="B1064" s="20" t="s">
        <v>256</v>
      </c>
      <c r="C1064" s="17">
        <v>950</v>
      </c>
      <c r="D1064" s="22"/>
      <c r="E1064" s="22"/>
      <c r="F1064" s="22"/>
      <c r="G1064" s="22"/>
      <c r="H1064" s="22"/>
      <c r="I1064" s="22"/>
      <c r="J1064" s="22"/>
      <c r="K1064" s="104">
        <f t="shared" si="62"/>
        <v>0</v>
      </c>
      <c r="L1064" s="6"/>
    </row>
    <row r="1065" spans="1:12" ht="15.75" customHeight="1">
      <c r="A1065" s="1" t="s">
        <v>96</v>
      </c>
      <c r="B1065" s="20" t="s">
        <v>237</v>
      </c>
      <c r="C1065" s="17">
        <v>960</v>
      </c>
      <c r="D1065" s="22"/>
      <c r="E1065" s="22"/>
      <c r="F1065" s="22"/>
      <c r="G1065" s="22"/>
      <c r="H1065" s="22"/>
      <c r="I1065" s="22"/>
      <c r="J1065" s="22"/>
      <c r="K1065" s="104">
        <f t="shared" si="62"/>
        <v>0</v>
      </c>
      <c r="L1065" s="6"/>
    </row>
    <row r="1066" spans="1:12" ht="15.75" customHeight="1">
      <c r="A1066" s="1" t="s">
        <v>96</v>
      </c>
      <c r="B1066" s="20" t="s">
        <v>239</v>
      </c>
      <c r="C1066" s="17">
        <v>990</v>
      </c>
      <c r="D1066" s="22"/>
      <c r="E1066" s="22"/>
      <c r="F1066" s="22"/>
      <c r="G1066" s="22"/>
      <c r="H1066" s="22"/>
      <c r="I1066" s="22"/>
      <c r="J1066" s="22"/>
      <c r="K1066" s="104">
        <f t="shared" si="62"/>
        <v>0</v>
      </c>
      <c r="L1066" s="6"/>
    </row>
    <row r="1067" spans="1:12" ht="15.75" customHeight="1">
      <c r="A1067" s="1" t="s">
        <v>96</v>
      </c>
      <c r="B1067" s="20" t="s">
        <v>240</v>
      </c>
      <c r="C1067" s="17">
        <v>9700</v>
      </c>
      <c r="D1067" s="107">
        <f>ROUND(SUM(D1060:D1066),2)</f>
        <v>0</v>
      </c>
      <c r="E1067" s="107">
        <f aca="true" t="shared" si="66" ref="E1067:J1067">ROUND(SUM(E1060:E1066),2)</f>
        <v>0</v>
      </c>
      <c r="F1067" s="107">
        <f t="shared" si="66"/>
        <v>0</v>
      </c>
      <c r="G1067" s="107">
        <f t="shared" si="66"/>
        <v>0</v>
      </c>
      <c r="H1067" s="107">
        <f t="shared" si="66"/>
        <v>0</v>
      </c>
      <c r="I1067" s="107">
        <f t="shared" si="66"/>
        <v>0</v>
      </c>
      <c r="J1067" s="107">
        <f t="shared" si="66"/>
        <v>0</v>
      </c>
      <c r="K1067" s="103">
        <f t="shared" si="62"/>
        <v>0</v>
      </c>
      <c r="L1067" s="6"/>
    </row>
    <row r="1068" spans="1:12" ht="15.75" customHeight="1">
      <c r="A1068" s="1" t="s">
        <v>96</v>
      </c>
      <c r="B1068" s="24" t="s">
        <v>379</v>
      </c>
      <c r="C1068" s="147"/>
      <c r="D1068" s="103">
        <f>ROUND(D1048+D1058+D1067,2)</f>
        <v>0</v>
      </c>
      <c r="E1068" s="105">
        <f aca="true" t="shared" si="67" ref="E1068:J1068">ROUND(E1048+E1058+E1067,2)</f>
        <v>0</v>
      </c>
      <c r="F1068" s="105">
        <f t="shared" si="67"/>
        <v>0</v>
      </c>
      <c r="G1068" s="105">
        <f t="shared" si="67"/>
        <v>0</v>
      </c>
      <c r="H1068" s="105">
        <f t="shared" si="67"/>
        <v>0</v>
      </c>
      <c r="I1068" s="105">
        <f t="shared" si="67"/>
        <v>0</v>
      </c>
      <c r="J1068" s="105">
        <f t="shared" si="67"/>
        <v>0</v>
      </c>
      <c r="K1068" s="103">
        <f t="shared" si="62"/>
        <v>0</v>
      </c>
      <c r="L1068" s="6"/>
    </row>
    <row r="1069" spans="1:12" ht="15.75" customHeight="1">
      <c r="A1069" s="1" t="s">
        <v>96</v>
      </c>
      <c r="B1069" s="26" t="str">
        <f>B1007</f>
        <v>Net Position, July 1, 2015</v>
      </c>
      <c r="C1069" s="31">
        <v>2880</v>
      </c>
      <c r="D1069" s="39"/>
      <c r="E1069" s="39"/>
      <c r="F1069" s="39"/>
      <c r="G1069" s="39"/>
      <c r="H1069" s="39"/>
      <c r="I1069" s="39"/>
      <c r="J1069" s="39"/>
      <c r="K1069" s="104">
        <f t="shared" si="62"/>
        <v>0</v>
      </c>
      <c r="L1069" s="6"/>
    </row>
    <row r="1070" spans="1:11" ht="15.75" customHeight="1">
      <c r="A1070" s="1" t="s">
        <v>96</v>
      </c>
      <c r="B1070" s="26" t="s">
        <v>383</v>
      </c>
      <c r="C1070" s="31">
        <v>2896</v>
      </c>
      <c r="D1070" s="22"/>
      <c r="E1070" s="22"/>
      <c r="F1070" s="22"/>
      <c r="G1070" s="22"/>
      <c r="H1070" s="22"/>
      <c r="I1070" s="22"/>
      <c r="J1070" s="22"/>
      <c r="K1070" s="106">
        <f t="shared" si="62"/>
        <v>0</v>
      </c>
    </row>
    <row r="1071" spans="1:12" ht="18.75" customHeight="1">
      <c r="A1071" s="1" t="s">
        <v>96</v>
      </c>
      <c r="B1071" s="26" t="str">
        <f>B1009</f>
        <v>Net Position, June 30, 2016</v>
      </c>
      <c r="C1071" s="31">
        <v>2780</v>
      </c>
      <c r="D1071" s="22"/>
      <c r="E1071" s="22"/>
      <c r="F1071" s="22"/>
      <c r="G1071" s="22"/>
      <c r="H1071" s="22"/>
      <c r="I1071" s="22"/>
      <c r="J1071" s="22"/>
      <c r="K1071" s="103">
        <f t="shared" si="62"/>
        <v>0</v>
      </c>
      <c r="L1071" s="6"/>
    </row>
    <row r="1072" spans="2:12" ht="12.75">
      <c r="B1072" s="92"/>
      <c r="C1072" s="166"/>
      <c r="L1072" s="6"/>
    </row>
    <row r="1073" spans="2:12" ht="12.75">
      <c r="B1073" s="92" t="s">
        <v>21</v>
      </c>
      <c r="C1073" s="166"/>
      <c r="L1073" s="6"/>
    </row>
    <row r="1074" ht="12.75"/>
    <row r="1075" ht="12.75">
      <c r="A1075" s="9"/>
    </row>
    <row r="1076" spans="1:13" ht="12.75">
      <c r="A1076" s="9" t="s">
        <v>118</v>
      </c>
      <c r="B1076" s="94" t="str">
        <f>$B$1</f>
        <v>DISTRICT SCHOOL BOARD OF OKEECHOBEE COUNTY</v>
      </c>
      <c r="C1076" s="40"/>
      <c r="D1076" s="41"/>
      <c r="E1076" s="41"/>
      <c r="F1076" s="185"/>
      <c r="G1076" s="6"/>
      <c r="K1076" s="6"/>
      <c r="L1076" s="6"/>
      <c r="M1076" s="6"/>
    </row>
    <row r="1077" spans="2:13" ht="12.75">
      <c r="B1077" s="94" t="s">
        <v>103</v>
      </c>
      <c r="C1077" s="40"/>
      <c r="D1077" s="41"/>
      <c r="E1077" s="41"/>
      <c r="F1077" s="185"/>
      <c r="G1077" s="42" t="s">
        <v>143</v>
      </c>
      <c r="K1077" s="6"/>
      <c r="L1077" s="6"/>
      <c r="M1077" s="6"/>
    </row>
    <row r="1078" spans="2:13" ht="12.75">
      <c r="B1078" s="94" t="s">
        <v>102</v>
      </c>
      <c r="C1078" s="40"/>
      <c r="D1078" s="41"/>
      <c r="E1078" s="41"/>
      <c r="F1078" s="185"/>
      <c r="G1078" s="42" t="s">
        <v>635</v>
      </c>
      <c r="K1078" s="6"/>
      <c r="L1078" s="6"/>
      <c r="M1078" s="6"/>
    </row>
    <row r="1079" spans="2:13" ht="12.75">
      <c r="B1079" s="206" t="str">
        <f>IF(G2="","",LOOKUP(G2,T2:T8,V2:V8))</f>
        <v>June 30, 2016</v>
      </c>
      <c r="C1079" s="40"/>
      <c r="D1079" s="41"/>
      <c r="E1079" s="9"/>
      <c r="F1079" s="9"/>
      <c r="G1079" s="52" t="s">
        <v>129</v>
      </c>
      <c r="K1079" s="6"/>
      <c r="L1079" s="6"/>
      <c r="M1079" s="6"/>
    </row>
    <row r="1080" spans="2:13" ht="12.75">
      <c r="B1080" s="364" t="s">
        <v>106</v>
      </c>
      <c r="C1080" s="340" t="s">
        <v>371</v>
      </c>
      <c r="D1080" s="152" t="s">
        <v>557</v>
      </c>
      <c r="E1080" s="342" t="s">
        <v>104</v>
      </c>
      <c r="F1080" s="342" t="s">
        <v>105</v>
      </c>
      <c r="G1080" s="152" t="s">
        <v>558</v>
      </c>
      <c r="K1080" s="6"/>
      <c r="L1080" s="6"/>
      <c r="M1080" s="6"/>
    </row>
    <row r="1081" spans="2:13" ht="12.75">
      <c r="B1081" s="365"/>
      <c r="C1081" s="341"/>
      <c r="D1081" s="247" t="str">
        <f>IF(G2="","",LOOKUP(G2,T2:T8,U2:U8))</f>
        <v>July 1, 2015</v>
      </c>
      <c r="E1081" s="343"/>
      <c r="F1081" s="343"/>
      <c r="G1081" s="247" t="str">
        <f>IF(G2="","",LOOKUP(G2,T2:T8,V2:V8))</f>
        <v>June 30, 2016</v>
      </c>
      <c r="K1081" s="6"/>
      <c r="L1081" s="6"/>
      <c r="M1081" s="6"/>
    </row>
    <row r="1082" spans="2:13" ht="18.75" customHeight="1">
      <c r="B1082" s="16" t="s">
        <v>107</v>
      </c>
      <c r="C1082" s="17">
        <v>1110</v>
      </c>
      <c r="D1082" s="39">
        <v>614407.17</v>
      </c>
      <c r="E1082" s="39">
        <v>1440774.79</v>
      </c>
      <c r="F1082" s="39">
        <v>1425077.72</v>
      </c>
      <c r="G1082" s="113">
        <f aca="true" t="shared" si="68" ref="G1082:G1089">ROUND(D1082+E1082-F1082,2)</f>
        <v>630104.24</v>
      </c>
      <c r="K1082" s="6"/>
      <c r="L1082" s="6"/>
      <c r="M1082" s="6"/>
    </row>
    <row r="1083" spans="2:13" ht="18.75" customHeight="1">
      <c r="B1083" s="16" t="s">
        <v>108</v>
      </c>
      <c r="C1083" s="17">
        <v>1160</v>
      </c>
      <c r="D1083" s="39"/>
      <c r="E1083" s="39"/>
      <c r="F1083" s="39"/>
      <c r="G1083" s="113">
        <f t="shared" si="68"/>
        <v>0</v>
      </c>
      <c r="K1083" s="6"/>
      <c r="L1083" s="6"/>
      <c r="M1083" s="6"/>
    </row>
    <row r="1084" spans="2:13" ht="18.75" customHeight="1">
      <c r="B1084" s="16" t="s">
        <v>109</v>
      </c>
      <c r="C1084" s="17">
        <v>1131</v>
      </c>
      <c r="D1084" s="39"/>
      <c r="E1084" s="39"/>
      <c r="F1084" s="39"/>
      <c r="G1084" s="113">
        <f t="shared" si="68"/>
        <v>0</v>
      </c>
      <c r="K1084" s="6"/>
      <c r="L1084" s="6"/>
      <c r="M1084" s="6"/>
    </row>
    <row r="1085" spans="2:13" ht="18.75" customHeight="1">
      <c r="B1085" s="16" t="s">
        <v>341</v>
      </c>
      <c r="C1085" s="17">
        <v>1170</v>
      </c>
      <c r="D1085" s="39"/>
      <c r="E1085" s="39"/>
      <c r="F1085" s="39"/>
      <c r="G1085" s="113">
        <f t="shared" si="68"/>
        <v>0</v>
      </c>
      <c r="K1085" s="6"/>
      <c r="L1085" s="6"/>
      <c r="M1085" s="6"/>
    </row>
    <row r="1086" spans="2:13" ht="18.75" customHeight="1">
      <c r="B1086" s="16" t="s">
        <v>595</v>
      </c>
      <c r="C1086" s="85">
        <v>1141</v>
      </c>
      <c r="D1086" s="39"/>
      <c r="E1086" s="39"/>
      <c r="F1086" s="39"/>
      <c r="G1086" s="113">
        <f t="shared" si="68"/>
        <v>0</v>
      </c>
      <c r="K1086" s="6"/>
      <c r="L1086" s="6"/>
      <c r="M1086" s="6"/>
    </row>
    <row r="1087" spans="2:13" ht="18.75" customHeight="1">
      <c r="B1087" s="16" t="s">
        <v>424</v>
      </c>
      <c r="C1087" s="62">
        <v>1220</v>
      </c>
      <c r="D1087" s="68"/>
      <c r="E1087" s="68"/>
      <c r="F1087" s="68"/>
      <c r="G1087" s="113">
        <f>ROUND(D1087+E1087-F1087,2)</f>
        <v>0</v>
      </c>
      <c r="K1087" s="6"/>
      <c r="L1087" s="6"/>
      <c r="M1087" s="6"/>
    </row>
    <row r="1088" spans="2:13" ht="18.75" customHeight="1">
      <c r="B1088" s="16" t="s">
        <v>110</v>
      </c>
      <c r="C1088" s="62">
        <v>1150</v>
      </c>
      <c r="D1088" s="68"/>
      <c r="E1088" s="68"/>
      <c r="F1088" s="68"/>
      <c r="G1088" s="113">
        <f t="shared" si="68"/>
        <v>0</v>
      </c>
      <c r="K1088" s="6"/>
      <c r="L1088" s="6"/>
      <c r="M1088" s="6"/>
    </row>
    <row r="1089" spans="2:13" ht="18.75" customHeight="1">
      <c r="B1089" s="18" t="s">
        <v>278</v>
      </c>
      <c r="C1089" s="17"/>
      <c r="D1089" s="107">
        <f>ROUND(SUM(D1082:D1088),2)</f>
        <v>614407.17</v>
      </c>
      <c r="E1089" s="107">
        <f>ROUND(SUM(E1082:E1088),2)</f>
        <v>1440774.79</v>
      </c>
      <c r="F1089" s="107">
        <f>ROUND(SUM(F1082:F1088),2)</f>
        <v>1425077.72</v>
      </c>
      <c r="G1089" s="107">
        <f t="shared" si="68"/>
        <v>630104.24</v>
      </c>
      <c r="K1089" s="6"/>
      <c r="L1089" s="6"/>
      <c r="M1089" s="6"/>
    </row>
    <row r="1090" spans="2:13" ht="18.75" customHeight="1">
      <c r="B1090" s="125" t="s">
        <v>111</v>
      </c>
      <c r="C1090" s="133"/>
      <c r="D1090" s="138"/>
      <c r="E1090" s="138"/>
      <c r="F1090" s="138"/>
      <c r="G1090" s="138"/>
      <c r="K1090" s="6"/>
      <c r="L1090" s="6"/>
      <c r="M1090" s="6"/>
    </row>
    <row r="1091" spans="2:13" ht="18.75" customHeight="1">
      <c r="B1091" s="16" t="s">
        <v>431</v>
      </c>
      <c r="C1091" s="17">
        <v>2125</v>
      </c>
      <c r="D1091" s="39"/>
      <c r="E1091" s="39"/>
      <c r="F1091" s="39"/>
      <c r="G1091" s="113">
        <f>ROUND(D1091+E1091-F1091,2)</f>
        <v>0</v>
      </c>
      <c r="K1091" s="6"/>
      <c r="L1091" s="6"/>
      <c r="M1091" s="6"/>
    </row>
    <row r="1092" spans="2:13" ht="18.75" customHeight="1">
      <c r="B1092" s="16" t="s">
        <v>342</v>
      </c>
      <c r="C1092" s="17">
        <v>2110</v>
      </c>
      <c r="D1092" s="39"/>
      <c r="E1092" s="39"/>
      <c r="F1092" s="39"/>
      <c r="G1092" s="113">
        <f aca="true" t="shared" si="69" ref="G1092:G1097">ROUND(D1092+E1092-F1092,2)</f>
        <v>0</v>
      </c>
      <c r="K1092" s="6"/>
      <c r="L1092" s="6"/>
      <c r="M1092" s="6"/>
    </row>
    <row r="1093" spans="2:13" ht="18.75" customHeight="1">
      <c r="B1093" s="16" t="s">
        <v>112</v>
      </c>
      <c r="C1093" s="17">
        <v>2170</v>
      </c>
      <c r="D1093" s="39"/>
      <c r="E1093" s="39"/>
      <c r="F1093" s="39"/>
      <c r="G1093" s="113">
        <f t="shared" si="69"/>
        <v>0</v>
      </c>
      <c r="K1093" s="6"/>
      <c r="L1093" s="6"/>
      <c r="M1093" s="6"/>
    </row>
    <row r="1094" spans="2:13" ht="18.75" customHeight="1">
      <c r="B1094" s="16" t="s">
        <v>113</v>
      </c>
      <c r="C1094" s="17">
        <v>2120</v>
      </c>
      <c r="D1094" s="39"/>
      <c r="E1094" s="39"/>
      <c r="F1094" s="39"/>
      <c r="G1094" s="113">
        <f t="shared" si="69"/>
        <v>0</v>
      </c>
      <c r="K1094" s="6"/>
      <c r="L1094" s="6"/>
      <c r="M1094" s="6"/>
    </row>
    <row r="1095" spans="2:13" ht="18.75" customHeight="1">
      <c r="B1095" s="16" t="s">
        <v>114</v>
      </c>
      <c r="C1095" s="17">
        <v>2290</v>
      </c>
      <c r="D1095" s="22">
        <v>614407.17</v>
      </c>
      <c r="E1095" s="68">
        <v>1440774.79</v>
      </c>
      <c r="F1095" s="68">
        <v>1425077.72</v>
      </c>
      <c r="G1095" s="113">
        <f>ROUND(D1095+E1095-F1095,2)</f>
        <v>630104.24</v>
      </c>
      <c r="K1095" s="6"/>
      <c r="L1095" s="6"/>
      <c r="M1095" s="6"/>
    </row>
    <row r="1096" spans="2:13" ht="18.75" customHeight="1">
      <c r="B1096" s="16" t="s">
        <v>132</v>
      </c>
      <c r="C1096" s="17">
        <v>2161</v>
      </c>
      <c r="D1096" s="39"/>
      <c r="E1096" s="39"/>
      <c r="F1096" s="39"/>
      <c r="G1096" s="113">
        <f t="shared" si="69"/>
        <v>0</v>
      </c>
      <c r="K1096" s="6"/>
      <c r="L1096" s="6"/>
      <c r="M1096" s="6"/>
    </row>
    <row r="1097" spans="2:13" ht="18.75" customHeight="1">
      <c r="B1097" s="18" t="s">
        <v>279</v>
      </c>
      <c r="C1097" s="17"/>
      <c r="D1097" s="107">
        <f>ROUND(SUM(D1091:D1096),2)</f>
        <v>614407.17</v>
      </c>
      <c r="E1097" s="107">
        <f>ROUND(SUM(E1091:E1096),2)</f>
        <v>1440774.79</v>
      </c>
      <c r="F1097" s="107">
        <f>ROUND(SUM(F1091:F1096),2)</f>
        <v>1425077.72</v>
      </c>
      <c r="G1097" s="107">
        <f t="shared" si="69"/>
        <v>630104.24</v>
      </c>
      <c r="K1097" s="6"/>
      <c r="L1097" s="6"/>
      <c r="M1097" s="6"/>
    </row>
    <row r="1098" spans="2:19" ht="12.75">
      <c r="B1098" s="9"/>
      <c r="C1098" s="40"/>
      <c r="D1098" s="8"/>
      <c r="E1098" s="8"/>
      <c r="F1098" s="8"/>
      <c r="G1098" s="8"/>
      <c r="K1098" s="6"/>
      <c r="L1098" s="6"/>
      <c r="M1098" s="6"/>
      <c r="S1098" s="253"/>
    </row>
    <row r="1099" spans="2:19" ht="12.75">
      <c r="B1099" s="49" t="s">
        <v>6</v>
      </c>
      <c r="C1099" s="40"/>
      <c r="D1099" s="9"/>
      <c r="E1099" s="41"/>
      <c r="F1099" s="41"/>
      <c r="G1099" s="42"/>
      <c r="K1099" s="6"/>
      <c r="L1099" s="6"/>
      <c r="M1099" s="6"/>
      <c r="S1099" s="253"/>
    </row>
    <row r="1100" spans="2:13" ht="12.75">
      <c r="B1100" s="92"/>
      <c r="C1100" s="166"/>
      <c r="K1100" s="6"/>
      <c r="L1100" s="6"/>
      <c r="M1100" s="6"/>
    </row>
    <row r="1101" spans="1:20" s="253" customFormat="1" ht="12.75">
      <c r="A1101" s="1"/>
      <c r="B1101" s="92"/>
      <c r="C1101" s="166"/>
      <c r="D1101" s="1"/>
      <c r="E1101" s="1"/>
      <c r="F1101" s="1"/>
      <c r="G1101" s="1"/>
      <c r="H1101" s="1"/>
      <c r="I1101" s="1"/>
      <c r="J1101" s="1"/>
      <c r="K1101" s="6"/>
      <c r="L1101" s="6"/>
      <c r="M1101" s="6"/>
      <c r="N1101" s="1"/>
      <c r="O1101" s="1"/>
      <c r="P1101" s="1"/>
      <c r="Q1101" s="1"/>
      <c r="R1101" s="1"/>
      <c r="S1101" s="1"/>
      <c r="T1101" s="256"/>
    </row>
    <row r="1102" spans="1:20" s="253" customFormat="1" ht="12.75">
      <c r="A1102" s="9" t="s">
        <v>119</v>
      </c>
      <c r="B1102" s="94" t="str">
        <f>$B$1</f>
        <v>DISTRICT SCHOOL BOARD OF OKEECHOBEE COUNTY</v>
      </c>
      <c r="C1102" s="40"/>
      <c r="D1102" s="6"/>
      <c r="E1102" s="1"/>
      <c r="F1102" s="1"/>
      <c r="G1102" s="42"/>
      <c r="H1102" s="1"/>
      <c r="I1102" s="1"/>
      <c r="J1102" s="42" t="s">
        <v>144</v>
      </c>
      <c r="K1102" s="6"/>
      <c r="L1102" s="6"/>
      <c r="M1102" s="6"/>
      <c r="N1102" s="1"/>
      <c r="O1102" s="1"/>
      <c r="P1102" s="1"/>
      <c r="Q1102" s="1"/>
      <c r="R1102" s="1"/>
      <c r="S1102" s="1"/>
      <c r="T1102" s="256"/>
    </row>
    <row r="1103" spans="2:13" ht="12.75">
      <c r="B1103" s="43" t="s">
        <v>116</v>
      </c>
      <c r="C1103" s="40"/>
      <c r="D1103" s="6"/>
      <c r="G1103" s="42"/>
      <c r="J1103" s="42" t="s">
        <v>636</v>
      </c>
      <c r="K1103" s="6"/>
      <c r="L1103" s="6"/>
      <c r="M1103" s="6"/>
    </row>
    <row r="1104" spans="2:13" ht="12.75">
      <c r="B1104" s="207" t="str">
        <f>B1079</f>
        <v>June 30, 2016</v>
      </c>
      <c r="C1104" s="40"/>
      <c r="D1104" s="6"/>
      <c r="G1104" s="9"/>
      <c r="J1104" s="52" t="s">
        <v>130</v>
      </c>
      <c r="K1104" s="6"/>
      <c r="L1104" s="6"/>
      <c r="M1104" s="6"/>
    </row>
    <row r="1105" spans="1:18" ht="25.5">
      <c r="A1105" s="253"/>
      <c r="B1105" s="342"/>
      <c r="C1105" s="340" t="s">
        <v>371</v>
      </c>
      <c r="D1105" s="152" t="s">
        <v>563</v>
      </c>
      <c r="E1105" s="152" t="s">
        <v>616</v>
      </c>
      <c r="F1105" s="342" t="s">
        <v>117</v>
      </c>
      <c r="G1105" s="251" t="s">
        <v>559</v>
      </c>
      <c r="H1105" s="251" t="s">
        <v>560</v>
      </c>
      <c r="I1105" s="251" t="s">
        <v>561</v>
      </c>
      <c r="J1105" s="251" t="s">
        <v>562</v>
      </c>
      <c r="K1105" s="260"/>
      <c r="L1105" s="260"/>
      <c r="M1105" s="260"/>
      <c r="N1105" s="253"/>
      <c r="O1105" s="253"/>
      <c r="P1105" s="253"/>
      <c r="Q1105" s="253"/>
      <c r="R1105" s="253"/>
    </row>
    <row r="1106" spans="1:18" ht="12.75">
      <c r="A1106" s="253"/>
      <c r="B1106" s="343"/>
      <c r="C1106" s="341"/>
      <c r="D1106" s="247" t="str">
        <f>IF(G2="","",LOOKUP(G2,T2:T8,V2:V8))</f>
        <v>June 30, 2016</v>
      </c>
      <c r="E1106" s="247" t="str">
        <f>IF(G2="","",LOOKUP(G2,T2:T8,V2:V8))</f>
        <v>June 30, 2016</v>
      </c>
      <c r="F1106" s="343"/>
      <c r="G1106" s="252" t="str">
        <f>IF(G2="","",LOOKUP(G2,T2:T8,W2:W8))</f>
        <v>2015-16</v>
      </c>
      <c r="H1106" s="252" t="str">
        <f>IF(G2="","",LOOKUP(G2,T2:T8,W3:W10))</f>
        <v>2016-17</v>
      </c>
      <c r="I1106" s="252" t="str">
        <f>IF(G2="","",LOOKUP(G2,T2:T8,W2:W8))</f>
        <v>2015-16</v>
      </c>
      <c r="J1106" s="252" t="str">
        <f>IF(G2="","",LOOKUP(G2,T2:T8,W3:W10))</f>
        <v>2016-17</v>
      </c>
      <c r="K1106" s="260"/>
      <c r="L1106" s="260"/>
      <c r="M1106" s="260"/>
      <c r="N1106" s="253"/>
      <c r="O1106" s="253"/>
      <c r="P1106" s="253"/>
      <c r="Q1106" s="253"/>
      <c r="R1106" s="253"/>
    </row>
    <row r="1107" spans="2:13" ht="18.75" customHeight="1">
      <c r="B1107" s="58"/>
      <c r="C1107" s="54"/>
      <c r="D1107" s="71"/>
      <c r="E1107" s="80"/>
      <c r="F1107" s="71"/>
      <c r="G1107" s="208"/>
      <c r="H1107" s="208"/>
      <c r="I1107" s="208"/>
      <c r="J1107" s="208"/>
      <c r="K1107" s="6"/>
      <c r="L1107" s="6"/>
      <c r="M1107" s="6"/>
    </row>
    <row r="1108" spans="2:13" ht="18.75" customHeight="1">
      <c r="B1108" s="16" t="s">
        <v>62</v>
      </c>
      <c r="C1108" s="17">
        <v>2310</v>
      </c>
      <c r="D1108" s="209"/>
      <c r="E1108" s="21"/>
      <c r="F1108" s="113">
        <f>ROUND(SUM(D1108:E1108),2)</f>
        <v>0</v>
      </c>
      <c r="G1108" s="210"/>
      <c r="H1108" s="210"/>
      <c r="I1108" s="210"/>
      <c r="J1108" s="210"/>
      <c r="K1108" s="6"/>
      <c r="L1108" s="6"/>
      <c r="M1108" s="6"/>
    </row>
    <row r="1109" spans="2:13" ht="18.75" customHeight="1">
      <c r="B1109" s="211" t="s">
        <v>63</v>
      </c>
      <c r="C1109" s="54">
        <v>2315</v>
      </c>
      <c r="D1109" s="84"/>
      <c r="E1109" s="73"/>
      <c r="F1109" s="71">
        <f aca="true" t="shared" si="70" ref="F1109:F1131">ROUND(SUM(D1109:E1109),2)</f>
        <v>0</v>
      </c>
      <c r="G1109" s="212"/>
      <c r="H1109" s="212"/>
      <c r="I1109" s="212"/>
      <c r="J1109" s="212"/>
      <c r="K1109" s="6"/>
      <c r="L1109" s="6"/>
      <c r="M1109" s="6"/>
    </row>
    <row r="1110" spans="2:13" ht="12.75">
      <c r="B1110" s="213" t="s">
        <v>64</v>
      </c>
      <c r="C1110" s="181"/>
      <c r="D1110" s="79"/>
      <c r="E1110" s="79"/>
      <c r="F1110" s="81"/>
      <c r="G1110" s="214"/>
      <c r="H1110" s="214"/>
      <c r="I1110" s="214"/>
      <c r="J1110" s="214"/>
      <c r="K1110" s="6"/>
      <c r="L1110" s="6"/>
      <c r="M1110" s="6"/>
    </row>
    <row r="1111" spans="2:13" ht="18.75" customHeight="1">
      <c r="B1111" s="20" t="s">
        <v>412</v>
      </c>
      <c r="C1111" s="85">
        <v>2321</v>
      </c>
      <c r="D1111" s="21">
        <v>402000</v>
      </c>
      <c r="E1111" s="21"/>
      <c r="F1111" s="108">
        <f t="shared" si="70"/>
        <v>402000</v>
      </c>
      <c r="G1111" s="210"/>
      <c r="H1111" s="210"/>
      <c r="I1111" s="210"/>
      <c r="J1111" s="210"/>
      <c r="K1111" s="6"/>
      <c r="L1111" s="6"/>
      <c r="M1111" s="6"/>
    </row>
    <row r="1112" spans="2:13" ht="18.75" customHeight="1">
      <c r="B1112" s="28" t="s">
        <v>355</v>
      </c>
      <c r="C1112" s="62">
        <v>2322</v>
      </c>
      <c r="D1112" s="22"/>
      <c r="E1112" s="22"/>
      <c r="F1112" s="107">
        <f t="shared" si="70"/>
        <v>0</v>
      </c>
      <c r="G1112" s="212"/>
      <c r="H1112" s="212"/>
      <c r="I1112" s="212"/>
      <c r="J1112" s="212"/>
      <c r="K1112" s="6"/>
      <c r="L1112" s="6"/>
      <c r="M1112" s="6"/>
    </row>
    <row r="1113" spans="2:13" ht="18.75" customHeight="1">
      <c r="B1113" s="28" t="s">
        <v>395</v>
      </c>
      <c r="C1113" s="62">
        <v>2323</v>
      </c>
      <c r="D1113" s="22"/>
      <c r="E1113" s="22"/>
      <c r="F1113" s="107">
        <f t="shared" si="70"/>
        <v>0</v>
      </c>
      <c r="G1113" s="212"/>
      <c r="H1113" s="212"/>
      <c r="I1113" s="212"/>
      <c r="J1113" s="212"/>
      <c r="K1113" s="6"/>
      <c r="L1113" s="6"/>
      <c r="M1113" s="6"/>
    </row>
    <row r="1114" spans="2:13" ht="18.75" customHeight="1">
      <c r="B1114" s="28" t="s">
        <v>420</v>
      </c>
      <c r="C1114" s="62">
        <v>2324</v>
      </c>
      <c r="D1114" s="22"/>
      <c r="E1114" s="22"/>
      <c r="F1114" s="107">
        <f t="shared" si="70"/>
        <v>0</v>
      </c>
      <c r="G1114" s="212"/>
      <c r="H1114" s="212"/>
      <c r="I1114" s="212"/>
      <c r="J1114" s="212"/>
      <c r="K1114" s="6"/>
      <c r="L1114" s="6"/>
      <c r="M1114" s="6"/>
    </row>
    <row r="1115" spans="2:13" ht="18.75" customHeight="1">
      <c r="B1115" s="28" t="s">
        <v>413</v>
      </c>
      <c r="C1115" s="62">
        <v>2326</v>
      </c>
      <c r="D1115" s="22"/>
      <c r="E1115" s="22"/>
      <c r="F1115" s="107">
        <f t="shared" si="70"/>
        <v>0</v>
      </c>
      <c r="G1115" s="212"/>
      <c r="H1115" s="212"/>
      <c r="I1115" s="212"/>
      <c r="J1115" s="212"/>
      <c r="K1115" s="6"/>
      <c r="L1115" s="6"/>
      <c r="M1115" s="6"/>
    </row>
    <row r="1116" spans="2:13" ht="18.75" customHeight="1">
      <c r="B1116" s="148" t="s">
        <v>356</v>
      </c>
      <c r="C1116" s="62">
        <v>2320</v>
      </c>
      <c r="D1116" s="107">
        <f>SUM(D1111:D1115)</f>
        <v>402000</v>
      </c>
      <c r="E1116" s="107">
        <f>SUM(E1111:E1115)</f>
        <v>0</v>
      </c>
      <c r="F1116" s="107">
        <f t="shared" si="70"/>
        <v>402000</v>
      </c>
      <c r="G1116" s="120">
        <f>SUM(G1111:G1115)</f>
        <v>0</v>
      </c>
      <c r="H1116" s="120">
        <f>SUM(H1111:H1115)</f>
        <v>0</v>
      </c>
      <c r="I1116" s="120">
        <f>SUM(I1111:I1115)</f>
        <v>0</v>
      </c>
      <c r="J1116" s="120">
        <f>SUM(J1111:J1115)</f>
        <v>0</v>
      </c>
      <c r="K1116" s="6"/>
      <c r="L1116" s="6"/>
      <c r="M1116" s="6"/>
    </row>
    <row r="1117" spans="2:13" ht="18.75" customHeight="1">
      <c r="B1117" s="215" t="s">
        <v>65</v>
      </c>
      <c r="C1117" s="29">
        <v>2330</v>
      </c>
      <c r="D1117" s="68">
        <v>2324673.86</v>
      </c>
      <c r="E1117" s="150"/>
      <c r="F1117" s="107">
        <f t="shared" si="70"/>
        <v>2324673.86</v>
      </c>
      <c r="G1117" s="234"/>
      <c r="H1117" s="234"/>
      <c r="I1117" s="234"/>
      <c r="J1117" s="234"/>
      <c r="K1117" s="6"/>
      <c r="L1117" s="6"/>
      <c r="M1117" s="6"/>
    </row>
    <row r="1118" spans="2:13" ht="12.75">
      <c r="B1118" s="213" t="s">
        <v>353</v>
      </c>
      <c r="C1118" s="181"/>
      <c r="D1118" s="79"/>
      <c r="E1118" s="79"/>
      <c r="F1118" s="81"/>
      <c r="G1118" s="214"/>
      <c r="H1118" s="214"/>
      <c r="I1118" s="214"/>
      <c r="J1118" s="214"/>
      <c r="K1118" s="6"/>
      <c r="L1118" s="6"/>
      <c r="M1118" s="6"/>
    </row>
    <row r="1119" spans="2:13" ht="18.75" customHeight="1">
      <c r="B1119" s="20" t="s">
        <v>396</v>
      </c>
      <c r="C1119" s="85">
        <v>2341</v>
      </c>
      <c r="D1119" s="21"/>
      <c r="E1119" s="21"/>
      <c r="F1119" s="108">
        <f t="shared" si="70"/>
        <v>0</v>
      </c>
      <c r="G1119" s="210"/>
      <c r="H1119" s="210"/>
      <c r="I1119" s="210"/>
      <c r="J1119" s="210"/>
      <c r="K1119" s="6"/>
      <c r="L1119" s="151"/>
      <c r="M1119" s="6"/>
    </row>
    <row r="1120" spans="2:13" ht="18.75" customHeight="1">
      <c r="B1120" s="20" t="s">
        <v>414</v>
      </c>
      <c r="C1120" s="17">
        <v>2342</v>
      </c>
      <c r="D1120" s="39"/>
      <c r="E1120" s="21"/>
      <c r="F1120" s="113">
        <f t="shared" si="70"/>
        <v>0</v>
      </c>
      <c r="G1120" s="212"/>
      <c r="H1120" s="212"/>
      <c r="I1120" s="212"/>
      <c r="J1120" s="212"/>
      <c r="K1120" s="6"/>
      <c r="L1120" s="6"/>
      <c r="M1120" s="6"/>
    </row>
    <row r="1121" spans="2:13" ht="18.75" customHeight="1">
      <c r="B1121" s="20" t="s">
        <v>425</v>
      </c>
      <c r="C1121" s="17">
        <v>2343</v>
      </c>
      <c r="D1121" s="39"/>
      <c r="E1121" s="22"/>
      <c r="F1121" s="113">
        <f t="shared" si="70"/>
        <v>0</v>
      </c>
      <c r="G1121" s="212"/>
      <c r="H1121" s="212"/>
      <c r="I1121" s="212"/>
      <c r="J1121" s="212"/>
      <c r="K1121" s="6"/>
      <c r="L1121" s="6"/>
      <c r="M1121" s="6"/>
    </row>
    <row r="1122" spans="2:13" ht="18.75" customHeight="1">
      <c r="B1122" s="20" t="s">
        <v>415</v>
      </c>
      <c r="C1122" s="17">
        <v>2344</v>
      </c>
      <c r="D1122" s="39"/>
      <c r="E1122" s="22"/>
      <c r="F1122" s="113">
        <f t="shared" si="70"/>
        <v>0</v>
      </c>
      <c r="G1122" s="212"/>
      <c r="H1122" s="212"/>
      <c r="I1122" s="212"/>
      <c r="J1122" s="212"/>
      <c r="K1122" s="6"/>
      <c r="L1122" s="6"/>
      <c r="M1122" s="6"/>
    </row>
    <row r="1123" spans="2:13" ht="18.75" customHeight="1">
      <c r="B1123" s="20" t="s">
        <v>354</v>
      </c>
      <c r="C1123" s="17">
        <v>2349</v>
      </c>
      <c r="D1123" s="39"/>
      <c r="E1123" s="22"/>
      <c r="F1123" s="113">
        <f t="shared" si="70"/>
        <v>0</v>
      </c>
      <c r="G1123" s="212"/>
      <c r="H1123" s="212"/>
      <c r="I1123" s="212"/>
      <c r="J1123" s="212"/>
      <c r="K1123" s="6"/>
      <c r="L1123" s="6"/>
      <c r="M1123" s="6"/>
    </row>
    <row r="1124" spans="2:13" ht="18.75" customHeight="1">
      <c r="B1124" s="216" t="s">
        <v>416</v>
      </c>
      <c r="C1124" s="17">
        <v>2340</v>
      </c>
      <c r="D1124" s="107">
        <f>SUM(D1119:D1123)</f>
        <v>0</v>
      </c>
      <c r="E1124" s="107">
        <f>SUM(E1119:E1123)</f>
        <v>0</v>
      </c>
      <c r="F1124" s="113">
        <f t="shared" si="70"/>
        <v>0</v>
      </c>
      <c r="G1124" s="120">
        <f>SUM(G1119:G1123)</f>
        <v>0</v>
      </c>
      <c r="H1124" s="120">
        <f>SUM(H1119:H1123)</f>
        <v>0</v>
      </c>
      <c r="I1124" s="120">
        <f>SUM(I1119:I1123)</f>
        <v>0</v>
      </c>
      <c r="J1124" s="120">
        <f>SUM(J1119:J1123)</f>
        <v>0</v>
      </c>
      <c r="K1124" s="6"/>
      <c r="L1124" s="6"/>
      <c r="M1124" s="6"/>
    </row>
    <row r="1125" spans="2:13" ht="18.75" customHeight="1">
      <c r="B1125" s="16" t="s">
        <v>343</v>
      </c>
      <c r="C1125" s="17">
        <v>2350</v>
      </c>
      <c r="D1125" s="39"/>
      <c r="E1125" s="22"/>
      <c r="F1125" s="113">
        <f t="shared" si="70"/>
        <v>0</v>
      </c>
      <c r="G1125" s="234"/>
      <c r="H1125" s="234"/>
      <c r="I1125" s="234"/>
      <c r="J1125" s="234"/>
      <c r="K1125" s="6"/>
      <c r="L1125" s="6"/>
      <c r="M1125" s="6"/>
    </row>
    <row r="1126" spans="2:13" ht="18.75" customHeight="1">
      <c r="B1126" s="16" t="s">
        <v>605</v>
      </c>
      <c r="C1126" s="17">
        <v>2360</v>
      </c>
      <c r="D1126" s="39">
        <v>3255817</v>
      </c>
      <c r="E1126" s="22"/>
      <c r="F1126" s="113">
        <f t="shared" si="70"/>
        <v>3255817</v>
      </c>
      <c r="G1126" s="234"/>
      <c r="H1126" s="234"/>
      <c r="I1126" s="234"/>
      <c r="J1126" s="234"/>
      <c r="K1126" s="6"/>
      <c r="L1126" s="6"/>
      <c r="M1126" s="6"/>
    </row>
    <row r="1127" spans="2:13" ht="18.75" customHeight="1">
      <c r="B1127" s="215" t="s">
        <v>603</v>
      </c>
      <c r="C1127" s="62">
        <v>2365</v>
      </c>
      <c r="D1127" s="22">
        <v>20952194</v>
      </c>
      <c r="E1127" s="22"/>
      <c r="F1127" s="113">
        <f t="shared" si="70"/>
        <v>20952194</v>
      </c>
      <c r="G1127" s="234"/>
      <c r="H1127" s="234"/>
      <c r="I1127" s="234"/>
      <c r="J1127" s="234"/>
      <c r="K1127" s="6"/>
      <c r="L1127" s="6"/>
      <c r="M1127" s="6"/>
    </row>
    <row r="1128" spans="2:13" ht="18.75" customHeight="1">
      <c r="B1128" s="16" t="s">
        <v>66</v>
      </c>
      <c r="C1128" s="17">
        <v>2370</v>
      </c>
      <c r="D1128" s="39"/>
      <c r="E1128" s="235"/>
      <c r="F1128" s="107">
        <f>ROUND(D1128,2)</f>
        <v>0</v>
      </c>
      <c r="G1128" s="234"/>
      <c r="H1128" s="234"/>
      <c r="I1128" s="234"/>
      <c r="J1128" s="234"/>
      <c r="K1128" s="6"/>
      <c r="L1128" s="6"/>
      <c r="M1128" s="6"/>
    </row>
    <row r="1129" spans="2:13" ht="18.75" customHeight="1">
      <c r="B1129" s="16" t="s">
        <v>344</v>
      </c>
      <c r="C1129" s="17">
        <v>2380</v>
      </c>
      <c r="D1129" s="68"/>
      <c r="E1129" s="21"/>
      <c r="F1129" s="113">
        <f t="shared" si="70"/>
        <v>0</v>
      </c>
      <c r="G1129" s="234"/>
      <c r="H1129" s="234"/>
      <c r="I1129" s="234"/>
      <c r="J1129" s="234"/>
      <c r="K1129" s="6"/>
      <c r="L1129" s="6"/>
      <c r="M1129" s="6"/>
    </row>
    <row r="1130" spans="2:13" ht="18.75" customHeight="1">
      <c r="B1130" s="16" t="s">
        <v>459</v>
      </c>
      <c r="C1130" s="17">
        <v>2390</v>
      </c>
      <c r="D1130" s="68"/>
      <c r="E1130" s="21"/>
      <c r="F1130" s="113">
        <f t="shared" si="70"/>
        <v>0</v>
      </c>
      <c r="G1130" s="234"/>
      <c r="H1130" s="234"/>
      <c r="I1130" s="234"/>
      <c r="J1130" s="234"/>
      <c r="K1130" s="6"/>
      <c r="L1130" s="6"/>
      <c r="M1130" s="6"/>
    </row>
    <row r="1131" spans="2:13" ht="18.75" customHeight="1">
      <c r="B1131" s="18" t="s">
        <v>664</v>
      </c>
      <c r="C1131" s="17"/>
      <c r="D1131" s="107">
        <f>ROUND(SUM(D1108:D1109)+SUM(D1116:D1117)+SUM(D1124:D1130),2)</f>
        <v>26934684.86</v>
      </c>
      <c r="E1131" s="107">
        <f>ROUND(SUM(E1108:E1109)+SUM(E1116:E1117)+SUM(E1124:E1130),2)</f>
        <v>0</v>
      </c>
      <c r="F1131" s="107">
        <f t="shared" si="70"/>
        <v>26934684.86</v>
      </c>
      <c r="G1131" s="120">
        <f>+G1108+G1109+G1116+G1124</f>
        <v>0</v>
      </c>
      <c r="H1131" s="120">
        <f>+H1108+H1109+H1116+H1124</f>
        <v>0</v>
      </c>
      <c r="I1131" s="120">
        <f>+I1108+I1109+I1116+I1124</f>
        <v>0</v>
      </c>
      <c r="J1131" s="120">
        <f>+J1108+J1109+J1116+J1124</f>
        <v>0</v>
      </c>
      <c r="K1131" s="6"/>
      <c r="L1131" s="6"/>
      <c r="M1131" s="6"/>
    </row>
    <row r="1132" spans="2:13" ht="12.75">
      <c r="B1132" s="48"/>
      <c r="C1132" s="217"/>
      <c r="D1132" s="13"/>
      <c r="E1132" s="13"/>
      <c r="F1132" s="13"/>
      <c r="G1132" s="9"/>
      <c r="H1132" s="9"/>
      <c r="I1132" s="9"/>
      <c r="K1132" s="9"/>
      <c r="L1132" s="9"/>
      <c r="M1132" s="9"/>
    </row>
    <row r="1133" spans="2:13" ht="12.75">
      <c r="B1133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2016, including discounts and premiums.</v>
      </c>
      <c r="C1133" s="9"/>
      <c r="D1133" s="9"/>
      <c r="E1133" s="9"/>
      <c r="F1133" s="9"/>
      <c r="G1133" s="9"/>
      <c r="H1133" s="9"/>
      <c r="I1133" s="9"/>
      <c r="K1133" s="9"/>
      <c r="L1133" s="9"/>
      <c r="M1133" s="9"/>
    </row>
    <row r="1134" spans="2:13" ht="12.75">
      <c r="B1134" s="9"/>
      <c r="C1134" s="9"/>
      <c r="D1134" s="9"/>
      <c r="E1134" s="9"/>
      <c r="F1134" s="9"/>
      <c r="G1134" s="9"/>
      <c r="H1134" s="9"/>
      <c r="I1134" s="9"/>
      <c r="K1134" s="9"/>
      <c r="L1134" s="9"/>
      <c r="M1134" s="9"/>
    </row>
    <row r="1135" spans="2:19" ht="12.75">
      <c r="B1135" s="49" t="s">
        <v>6</v>
      </c>
      <c r="C1135" s="9"/>
      <c r="D1135" s="9"/>
      <c r="E1135" s="9"/>
      <c r="F1135" s="9"/>
      <c r="G1135" s="9"/>
      <c r="H1135" s="9"/>
      <c r="I1135" s="9"/>
      <c r="K1135" s="9"/>
      <c r="L1135" s="9"/>
      <c r="M1135" s="9"/>
      <c r="S1135" s="253"/>
    </row>
    <row r="1136" spans="2:19" ht="12.75">
      <c r="B1136" s="9"/>
      <c r="C1136" s="9"/>
      <c r="D1136" s="9"/>
      <c r="E1136" s="9"/>
      <c r="F1136" s="9"/>
      <c r="G1136" s="9"/>
      <c r="H1136" s="9"/>
      <c r="I1136" s="9"/>
      <c r="K1136" s="9"/>
      <c r="L1136" s="9"/>
      <c r="M1136" s="9"/>
      <c r="S1136" s="253"/>
    </row>
    <row r="1137" spans="11:13" ht="12.75">
      <c r="K1137" s="9"/>
      <c r="L1137" s="9"/>
      <c r="M1137" s="9"/>
    </row>
    <row r="1138" spans="1:20" s="253" customFormat="1" ht="12.75">
      <c r="A1138" s="9" t="s">
        <v>150</v>
      </c>
      <c r="B1138" s="94" t="str">
        <f>$B$1</f>
        <v>DISTRICT SCHOOL BOARD OF OKEECHOBEE COUNTY</v>
      </c>
      <c r="C1138" s="9"/>
      <c r="D1138" s="41"/>
      <c r="E1138" s="9"/>
      <c r="F1138" s="9"/>
      <c r="G1138" s="42"/>
      <c r="H1138" s="49"/>
      <c r="I1138" s="9"/>
      <c r="J1138" s="1"/>
      <c r="K1138" s="9"/>
      <c r="L1138" s="9"/>
      <c r="M1138" s="9"/>
      <c r="N1138" s="1"/>
      <c r="O1138" s="1"/>
      <c r="P1138" s="1"/>
      <c r="Q1138" s="1"/>
      <c r="R1138" s="1"/>
      <c r="S1138" s="1"/>
      <c r="T1138" s="256"/>
    </row>
    <row r="1139" spans="1:20" s="253" customFormat="1" ht="12.75">
      <c r="A1139" s="1"/>
      <c r="B1139" s="43" t="s">
        <v>311</v>
      </c>
      <c r="C1139" s="9"/>
      <c r="D1139" s="9"/>
      <c r="E1139" s="9"/>
      <c r="F1139" s="9"/>
      <c r="G1139" s="9"/>
      <c r="H1139" s="9"/>
      <c r="I1139" s="9"/>
      <c r="J1139" s="1"/>
      <c r="K1139" s="9"/>
      <c r="L1139" s="9"/>
      <c r="M1139" s="9"/>
      <c r="N1139" s="1"/>
      <c r="O1139" s="1"/>
      <c r="P1139" s="1"/>
      <c r="Q1139" s="1"/>
      <c r="R1139" s="1"/>
      <c r="S1139" s="1"/>
      <c r="T1139" s="256"/>
    </row>
    <row r="1140" spans="2:13" ht="12.75">
      <c r="B1140" s="43" t="s">
        <v>299</v>
      </c>
      <c r="C1140" s="9"/>
      <c r="D1140" s="41"/>
      <c r="E1140" s="9"/>
      <c r="F1140" s="9"/>
      <c r="G1140" s="9"/>
      <c r="H1140" s="9"/>
      <c r="I1140" s="42" t="s">
        <v>145</v>
      </c>
      <c r="K1140" s="9"/>
      <c r="L1140" s="9"/>
      <c r="M1140" s="9"/>
    </row>
    <row r="1141" spans="2:13" ht="12.75">
      <c r="B1141" s="222" t="str">
        <f>B4</f>
        <v>For the Fiscal Year Ended June 30, 2016</v>
      </c>
      <c r="C1141" s="9"/>
      <c r="D1141" s="9"/>
      <c r="E1141" s="9"/>
      <c r="F1141" s="9"/>
      <c r="G1141" s="9"/>
      <c r="H1141" s="9"/>
      <c r="I1141" s="42" t="s">
        <v>637</v>
      </c>
      <c r="K1141" s="9"/>
      <c r="L1141" s="9"/>
      <c r="M1141" s="9"/>
    </row>
    <row r="1142" spans="1:18" ht="12.75">
      <c r="A1142" s="253"/>
      <c r="B1142" s="250" t="s">
        <v>67</v>
      </c>
      <c r="C1142" s="340" t="s">
        <v>658</v>
      </c>
      <c r="D1142" s="254" t="s">
        <v>68</v>
      </c>
      <c r="E1142" s="254" t="s">
        <v>69</v>
      </c>
      <c r="F1142" s="254" t="s">
        <v>539</v>
      </c>
      <c r="G1142" s="254" t="s">
        <v>70</v>
      </c>
      <c r="H1142" s="248" t="s">
        <v>540</v>
      </c>
      <c r="I1142" s="248" t="s">
        <v>68</v>
      </c>
      <c r="J1142" s="255"/>
      <c r="K1142" s="255"/>
      <c r="L1142" s="255"/>
      <c r="M1142" s="253"/>
      <c r="N1142" s="253"/>
      <c r="O1142" s="253"/>
      <c r="P1142" s="253"/>
      <c r="Q1142" s="253"/>
      <c r="R1142" s="253"/>
    </row>
    <row r="1143" spans="1:18" ht="12.75">
      <c r="A1143" s="253"/>
      <c r="B1143" s="249" t="s">
        <v>71</v>
      </c>
      <c r="C1143" s="341"/>
      <c r="D1143" s="258">
        <f>IF(G2="","",LOOKUP(G2,T2:T8,U2:U8)-1)</f>
        <v>42185</v>
      </c>
      <c r="E1143" s="257" t="s">
        <v>638</v>
      </c>
      <c r="F1143" s="257" t="str">
        <f>IF(G2="","",LOOKUP(G2,T2:T8,W2:W8))</f>
        <v>2015-16</v>
      </c>
      <c r="G1143" s="257" t="str">
        <f>IF(G2="","",LOOKUP(G2,T2:T8,W2:W8))</f>
        <v>2015-16</v>
      </c>
      <c r="H1143" s="249" t="str">
        <f>IF(G2="","",LOOKUP(G2,T2:T8,W2:W8))</f>
        <v>2015-16</v>
      </c>
      <c r="I1143" s="259" t="str">
        <f>IF(G2="","",LOOKUP(G2,T2:T8,V2:V8))</f>
        <v>June 30, 2016</v>
      </c>
      <c r="J1143" s="255"/>
      <c r="K1143" s="255"/>
      <c r="L1143" s="255"/>
      <c r="M1143" s="253"/>
      <c r="N1143" s="253"/>
      <c r="O1143" s="253"/>
      <c r="P1143" s="253"/>
      <c r="Q1143" s="253"/>
      <c r="R1143" s="253"/>
    </row>
    <row r="1144" spans="2:12" ht="18.75" customHeight="1">
      <c r="B1144" s="16" t="s">
        <v>345</v>
      </c>
      <c r="C1144" s="45">
        <v>94740</v>
      </c>
      <c r="D1144" s="39"/>
      <c r="E1144" s="39"/>
      <c r="F1144" s="39">
        <v>6684548</v>
      </c>
      <c r="G1144" s="39">
        <v>6684548</v>
      </c>
      <c r="H1144" s="233"/>
      <c r="I1144" s="113">
        <f>ROUND(D1144-E1144+F1144-G1144,2)</f>
        <v>0</v>
      </c>
      <c r="J1144" s="6"/>
      <c r="K1144" s="6"/>
      <c r="L1144" s="6"/>
    </row>
    <row r="1145" spans="2:12" ht="18.75" customHeight="1">
      <c r="B1145" s="16" t="s">
        <v>533</v>
      </c>
      <c r="C1145" s="38">
        <v>90570</v>
      </c>
      <c r="D1145" s="39"/>
      <c r="E1145" s="39"/>
      <c r="F1145" s="39"/>
      <c r="G1145" s="39"/>
      <c r="H1145" s="233"/>
      <c r="I1145" s="113">
        <f>ROUND(D1145-E1145+F1145-G1145,2)</f>
        <v>0</v>
      </c>
      <c r="J1145" s="6"/>
      <c r="K1145" s="6"/>
      <c r="L1145" s="6"/>
    </row>
    <row r="1146" spans="2:12" ht="18.75" customHeight="1">
      <c r="B1146" s="16" t="s">
        <v>594</v>
      </c>
      <c r="C1146" s="38">
        <v>98250</v>
      </c>
      <c r="D1146" s="39">
        <v>40832.1</v>
      </c>
      <c r="E1146" s="39"/>
      <c r="F1146" s="39">
        <v>348198</v>
      </c>
      <c r="G1146" s="39">
        <v>386959.88</v>
      </c>
      <c r="H1146" s="233"/>
      <c r="I1146" s="113">
        <f>ROUND(D1146-E1146+F1146-G1146,2)</f>
        <v>2070.22</v>
      </c>
      <c r="J1146" s="6"/>
      <c r="K1146" s="6"/>
      <c r="L1146" s="6"/>
    </row>
    <row r="1147" spans="2:12" ht="18.75" customHeight="1">
      <c r="B1147" s="16" t="s">
        <v>538</v>
      </c>
      <c r="C1147" s="45">
        <v>92040</v>
      </c>
      <c r="D1147" s="39">
        <v>13327.48</v>
      </c>
      <c r="E1147" s="39"/>
      <c r="F1147" s="22">
        <v>58154</v>
      </c>
      <c r="G1147" s="39">
        <v>63349.24</v>
      </c>
      <c r="H1147" s="233"/>
      <c r="I1147" s="113">
        <f>ROUND(D1147-E1147+F1147-G1147,2)</f>
        <v>8132.24</v>
      </c>
      <c r="J1147" s="6"/>
      <c r="K1147" s="6"/>
      <c r="L1147" s="6"/>
    </row>
    <row r="1148" spans="2:12" ht="18.75" customHeight="1">
      <c r="B1148" s="16" t="s">
        <v>541</v>
      </c>
      <c r="C1148" s="45">
        <v>90880</v>
      </c>
      <c r="D1148" s="39">
        <v>39633.3</v>
      </c>
      <c r="E1148" s="39"/>
      <c r="F1148" s="39">
        <v>496260</v>
      </c>
      <c r="G1148" s="39">
        <v>356963.38</v>
      </c>
      <c r="H1148" s="39"/>
      <c r="I1148" s="113">
        <f>ROUND(D1148-E1148+F1148-G1148-H1148,2)</f>
        <v>178929.92</v>
      </c>
      <c r="J1148" s="6"/>
      <c r="K1148" s="6"/>
      <c r="L1148" s="6"/>
    </row>
    <row r="1149" spans="2:12" ht="18.75" customHeight="1">
      <c r="B1149" s="16" t="s">
        <v>542</v>
      </c>
      <c r="C1149" s="45">
        <v>90881</v>
      </c>
      <c r="D1149" s="39">
        <v>8225.83</v>
      </c>
      <c r="E1149" s="39"/>
      <c r="F1149" s="39">
        <v>28023</v>
      </c>
      <c r="G1149" s="39">
        <v>21622.69</v>
      </c>
      <c r="H1149" s="39"/>
      <c r="I1149" s="113">
        <f>ROUND(D1149-E1149+F1149-G1149-H1149,2)</f>
        <v>14626.14</v>
      </c>
      <c r="J1149" s="6"/>
      <c r="K1149" s="6"/>
      <c r="L1149" s="6"/>
    </row>
    <row r="1150" spans="2:12" ht="18.75" customHeight="1">
      <c r="B1150" s="16" t="s">
        <v>72</v>
      </c>
      <c r="C1150" s="45">
        <v>97950</v>
      </c>
      <c r="D1150" s="39"/>
      <c r="E1150" s="39"/>
      <c r="F1150" s="39">
        <v>3552.34</v>
      </c>
      <c r="G1150" s="39">
        <v>3552.34</v>
      </c>
      <c r="H1150" s="233"/>
      <c r="I1150" s="113">
        <f>ROUND(D1150-E1150+F1150-G1150,2)</f>
        <v>0</v>
      </c>
      <c r="J1150" s="6"/>
      <c r="K1150" s="6"/>
      <c r="L1150" s="6"/>
    </row>
    <row r="1151" spans="2:12" ht="18.75" customHeight="1">
      <c r="B1151" s="16" t="s">
        <v>347</v>
      </c>
      <c r="C1151" s="45">
        <v>90320</v>
      </c>
      <c r="D1151" s="39"/>
      <c r="E1151" s="39"/>
      <c r="F1151" s="233"/>
      <c r="G1151" s="39"/>
      <c r="H1151" s="233"/>
      <c r="I1151" s="113">
        <f>ROUND(D1151-E1151+F1151-G1151,2)</f>
        <v>0</v>
      </c>
      <c r="J1151" s="6"/>
      <c r="K1151" s="6"/>
      <c r="L1151" s="6"/>
    </row>
    <row r="1152" spans="2:12" ht="18.75" customHeight="1">
      <c r="B1152" s="16" t="s">
        <v>543</v>
      </c>
      <c r="C1152" s="45">
        <v>90800</v>
      </c>
      <c r="D1152" s="39"/>
      <c r="E1152" s="39"/>
      <c r="F1152" s="39">
        <v>381725</v>
      </c>
      <c r="G1152" s="39">
        <v>381725</v>
      </c>
      <c r="H1152" s="22"/>
      <c r="I1152" s="113">
        <f>ROUND(D1152-E1152+F1152-G1152-H1152,2)</f>
        <v>0</v>
      </c>
      <c r="J1152" s="6"/>
      <c r="K1152" s="6"/>
      <c r="L1152" s="6"/>
    </row>
    <row r="1153" spans="2:12" ht="18.75" customHeight="1">
      <c r="B1153" s="16" t="s">
        <v>544</v>
      </c>
      <c r="C1153" s="45">
        <v>90803</v>
      </c>
      <c r="D1153" s="39"/>
      <c r="E1153" s="39"/>
      <c r="F1153" s="39">
        <v>190735</v>
      </c>
      <c r="G1153" s="39">
        <v>190735</v>
      </c>
      <c r="H1153" s="39"/>
      <c r="I1153" s="113">
        <f>ROUND(D1153-E1153+F1153-G1153-H1153,2)</f>
        <v>0</v>
      </c>
      <c r="J1153" s="6"/>
      <c r="K1153" s="6"/>
      <c r="L1153" s="6"/>
    </row>
    <row r="1154" spans="2:12" ht="18.75" customHeight="1">
      <c r="B1154" s="16" t="s">
        <v>545</v>
      </c>
      <c r="C1154" s="45">
        <v>94030</v>
      </c>
      <c r="D1154" s="39"/>
      <c r="E1154" s="39"/>
      <c r="F1154" s="233"/>
      <c r="G1154" s="39"/>
      <c r="H1154" s="233"/>
      <c r="I1154" s="113">
        <f>ROUND(D1154-E1154+F1154-G1154,2)</f>
        <v>0</v>
      </c>
      <c r="J1154" s="6"/>
      <c r="K1154" s="6"/>
      <c r="L1154" s="6"/>
    </row>
    <row r="1155" spans="2:12" ht="18.75" customHeight="1">
      <c r="B1155" s="16" t="s">
        <v>422</v>
      </c>
      <c r="C1155" s="45">
        <v>90830</v>
      </c>
      <c r="D1155" s="39"/>
      <c r="E1155" s="39"/>
      <c r="F1155" s="39">
        <v>1645037</v>
      </c>
      <c r="G1155" s="39">
        <v>1645037</v>
      </c>
      <c r="H1155" s="22"/>
      <c r="I1155" s="113">
        <f>ROUND(D1155-E1155+F1155-G1155-H1155,2)</f>
        <v>0</v>
      </c>
      <c r="J1155" s="6"/>
      <c r="K1155" s="6"/>
      <c r="L1155" s="6"/>
    </row>
    <row r="1156" spans="2:12" ht="18.75" customHeight="1">
      <c r="B1156" s="16" t="s">
        <v>546</v>
      </c>
      <c r="C1156" s="45">
        <v>91280</v>
      </c>
      <c r="D1156" s="39"/>
      <c r="E1156" s="39"/>
      <c r="F1156" s="22">
        <v>1581283</v>
      </c>
      <c r="G1156" s="39">
        <v>1581283</v>
      </c>
      <c r="H1156" s="39"/>
      <c r="I1156" s="113">
        <f>ROUND(D1156-E1156+F1156-G1156-H1156,2)</f>
        <v>0</v>
      </c>
      <c r="J1156" s="6"/>
      <c r="K1156" s="6"/>
      <c r="L1156" s="6"/>
    </row>
    <row r="1157" spans="2:12" ht="18.75" customHeight="1">
      <c r="B1157" s="16" t="s">
        <v>348</v>
      </c>
      <c r="C1157" s="45">
        <v>91290</v>
      </c>
      <c r="D1157" s="39"/>
      <c r="E1157" s="39"/>
      <c r="F1157" s="233"/>
      <c r="G1157" s="39"/>
      <c r="H1157" s="233"/>
      <c r="I1157" s="113">
        <f>ROUND(D1157-E1157+F1157-G1157,2)</f>
        <v>0</v>
      </c>
      <c r="J1157" s="6"/>
      <c r="K1157" s="6"/>
      <c r="L1157" s="6"/>
    </row>
    <row r="1158" spans="2:12" ht="18.75" customHeight="1">
      <c r="B1158" s="16" t="s">
        <v>435</v>
      </c>
      <c r="C1158" s="45">
        <v>97580</v>
      </c>
      <c r="D1158" s="39">
        <v>473.28</v>
      </c>
      <c r="E1158" s="39"/>
      <c r="F1158" s="39">
        <v>104661</v>
      </c>
      <c r="G1158" s="39">
        <v>104064.29</v>
      </c>
      <c r="H1158" s="233"/>
      <c r="I1158" s="113">
        <f>ROUND(D1158-E1158+F1158-G1158,2)</f>
        <v>1069.99</v>
      </c>
      <c r="J1158" s="6"/>
      <c r="K1158" s="6"/>
      <c r="L1158" s="6"/>
    </row>
    <row r="1159" spans="2:12" ht="18.75" customHeight="1">
      <c r="B1159" s="16" t="s">
        <v>151</v>
      </c>
      <c r="C1159" s="45">
        <v>96440</v>
      </c>
      <c r="D1159" s="39"/>
      <c r="E1159" s="39"/>
      <c r="F1159" s="39">
        <v>126736.73</v>
      </c>
      <c r="G1159" s="39">
        <v>126736.73</v>
      </c>
      <c r="H1159" s="233"/>
      <c r="I1159" s="113">
        <f>ROUND(D1159-E1159+F1159-G1159,2)</f>
        <v>0</v>
      </c>
      <c r="J1159" s="6"/>
      <c r="K1159" s="6"/>
      <c r="L1159" s="6"/>
    </row>
    <row r="1160" spans="2:12" ht="18.75" customHeight="1">
      <c r="B1160" s="16" t="s">
        <v>152</v>
      </c>
      <c r="C1160" s="45">
        <v>96441</v>
      </c>
      <c r="D1160" s="39"/>
      <c r="E1160" s="39"/>
      <c r="F1160" s="39"/>
      <c r="G1160" s="39"/>
      <c r="H1160" s="233"/>
      <c r="I1160" s="113">
        <f>+D1160-E1160+F1160-G1160</f>
        <v>0</v>
      </c>
      <c r="J1160" s="6"/>
      <c r="K1160" s="6"/>
      <c r="L1160" s="6"/>
    </row>
    <row r="1161" ht="12.75"/>
    <row r="1162" spans="2:13" ht="12.75">
      <c r="B1162" s="49" t="s">
        <v>643</v>
      </c>
      <c r="C1162" s="9"/>
      <c r="D1162" s="9"/>
      <c r="E1162" s="9"/>
      <c r="F1162" s="9"/>
      <c r="G1162" s="9"/>
      <c r="H1162" s="9"/>
      <c r="I1162" s="9"/>
      <c r="K1162" s="6"/>
      <c r="L1162" s="6"/>
      <c r="M1162" s="6"/>
    </row>
    <row r="1163" spans="2:13" ht="12.75">
      <c r="B1163" s="49" t="s">
        <v>547</v>
      </c>
      <c r="C1163" s="9"/>
      <c r="D1163" s="9"/>
      <c r="E1163" s="9"/>
      <c r="F1163" s="9"/>
      <c r="G1163" s="9"/>
      <c r="H1163" s="9"/>
      <c r="I1163" s="9"/>
      <c r="K1163" s="6"/>
      <c r="L1163" s="6"/>
      <c r="M1163" s="6"/>
    </row>
    <row r="1164" spans="2:13" ht="12.75">
      <c r="B1164" s="1" t="s">
        <v>551</v>
      </c>
      <c r="C1164" s="9"/>
      <c r="D1164" s="9"/>
      <c r="E1164" s="9"/>
      <c r="F1164" s="48"/>
      <c r="G1164" s="46"/>
      <c r="H1164" s="9"/>
      <c r="I1164" s="9"/>
      <c r="K1164" s="6"/>
      <c r="L1164" s="6"/>
      <c r="M1164" s="6"/>
    </row>
    <row r="1165" spans="2:13" ht="12.75">
      <c r="B1165" s="49" t="s">
        <v>665</v>
      </c>
      <c r="C1165" s="9"/>
      <c r="D1165" s="9"/>
      <c r="E1165" s="9"/>
      <c r="F1165" s="9"/>
      <c r="G1165" s="9"/>
      <c r="H1165" s="9"/>
      <c r="I1165" s="9"/>
      <c r="K1165" s="6"/>
      <c r="L1165" s="6"/>
      <c r="M1165" s="6"/>
    </row>
    <row r="1166" spans="2:13" ht="12.75">
      <c r="B1166" s="49" t="s">
        <v>552</v>
      </c>
      <c r="C1166" s="9"/>
      <c r="D1166" s="9"/>
      <c r="E1166" s="9"/>
      <c r="F1166" s="9"/>
      <c r="G1166" s="9"/>
      <c r="H1166" s="9"/>
      <c r="I1166" s="9"/>
      <c r="K1166" s="6"/>
      <c r="L1166" s="6"/>
      <c r="M1166" s="6"/>
    </row>
    <row r="1167" spans="2:13" ht="12.75">
      <c r="B1167" s="49"/>
      <c r="C1167" s="9"/>
      <c r="D1167" s="9"/>
      <c r="E1167" s="9"/>
      <c r="F1167" s="9"/>
      <c r="G1167" s="9"/>
      <c r="H1167" s="9"/>
      <c r="I1167" s="9"/>
      <c r="K1167" s="6"/>
      <c r="L1167" s="6"/>
      <c r="M1167" s="6"/>
    </row>
    <row r="1168" spans="2:13" ht="12.75">
      <c r="B1168" s="49" t="s">
        <v>21</v>
      </c>
      <c r="K1168" s="6"/>
      <c r="L1168" s="6"/>
      <c r="M1168" s="6"/>
    </row>
    <row r="1169" spans="2:13" ht="12.75">
      <c r="B1169" s="49"/>
      <c r="K1169" s="6"/>
      <c r="L1169" s="6"/>
      <c r="M1169" s="6"/>
    </row>
    <row r="1170" spans="2:13" ht="12.75">
      <c r="B1170" s="49"/>
      <c r="K1170" s="6"/>
      <c r="L1170" s="6"/>
      <c r="M1170" s="6"/>
    </row>
    <row r="1171" spans="1:14" ht="12.75">
      <c r="A1171" s="9" t="s">
        <v>267</v>
      </c>
      <c r="B1171" s="94" t="str">
        <f>$B$1</f>
        <v>DISTRICT SCHOOL BOARD OF OKEECHOBEE COUNTY</v>
      </c>
      <c r="C1171" s="40"/>
      <c r="D1171" s="41"/>
      <c r="E1171" s="42"/>
      <c r="F1171" s="42"/>
      <c r="L1171" s="6"/>
      <c r="M1171" s="6"/>
      <c r="N1171" s="6"/>
    </row>
    <row r="1172" spans="2:14" ht="12.75">
      <c r="B1172" s="43" t="s">
        <v>120</v>
      </c>
      <c r="C1172" s="40"/>
      <c r="D1172" s="9"/>
      <c r="E1172" s="42"/>
      <c r="F1172" s="42"/>
      <c r="H1172" s="42" t="s">
        <v>292</v>
      </c>
      <c r="L1172" s="6"/>
      <c r="M1172" s="6"/>
      <c r="N1172" s="6"/>
    </row>
    <row r="1173" spans="2:14" ht="12.75">
      <c r="B1173" s="222" t="str">
        <f>B4</f>
        <v>For the Fiscal Year Ended June 30, 2016</v>
      </c>
      <c r="C1173" s="40"/>
      <c r="D1173" s="9"/>
      <c r="E1173" s="42"/>
      <c r="F1173" s="42"/>
      <c r="H1173" s="42" t="s">
        <v>639</v>
      </c>
      <c r="L1173" s="6"/>
      <c r="M1173" s="6"/>
      <c r="N1173" s="6"/>
    </row>
    <row r="1174" spans="2:14" ht="25.5">
      <c r="B1174" s="281"/>
      <c r="C1174" s="360" t="s">
        <v>597</v>
      </c>
      <c r="D1174" s="7" t="s">
        <v>274</v>
      </c>
      <c r="E1174" s="7" t="s">
        <v>573</v>
      </c>
      <c r="F1174" s="7" t="s">
        <v>323</v>
      </c>
      <c r="G1174" s="7" t="s">
        <v>324</v>
      </c>
      <c r="H1174" s="95"/>
      <c r="L1174" s="6"/>
      <c r="M1174" s="6"/>
      <c r="N1174" s="6"/>
    </row>
    <row r="1175" spans="2:14" ht="12.75">
      <c r="B1175" s="18"/>
      <c r="C1175" s="361"/>
      <c r="D1175" s="38">
        <v>100</v>
      </c>
      <c r="E1175" s="38">
        <v>410</v>
      </c>
      <c r="F1175" s="38">
        <v>420</v>
      </c>
      <c r="G1175" s="38">
        <v>430</v>
      </c>
      <c r="H1175" s="140" t="s">
        <v>117</v>
      </c>
      <c r="L1175" s="6"/>
      <c r="M1175" s="6"/>
      <c r="N1175" s="6"/>
    </row>
    <row r="1176" spans="2:14" ht="12.75">
      <c r="B1176" s="15" t="s">
        <v>73</v>
      </c>
      <c r="C1176" s="44"/>
      <c r="D1176" s="75"/>
      <c r="E1176" s="75"/>
      <c r="F1176" s="75"/>
      <c r="G1176" s="75"/>
      <c r="H1176" s="119"/>
      <c r="L1176" s="6"/>
      <c r="M1176" s="6"/>
      <c r="N1176" s="6"/>
    </row>
    <row r="1177" spans="2:14" ht="18.75" customHeight="1">
      <c r="B1177" s="283" t="s">
        <v>155</v>
      </c>
      <c r="C1177" s="45">
        <v>411</v>
      </c>
      <c r="D1177" s="39"/>
      <c r="E1177" s="39"/>
      <c r="F1177" s="39"/>
      <c r="G1177" s="39"/>
      <c r="H1177" s="106">
        <f>ROUND(SUM(D1177:G1177),2)</f>
        <v>0</v>
      </c>
      <c r="L1177" s="6"/>
      <c r="M1177" s="6"/>
      <c r="N1177" s="6"/>
    </row>
    <row r="1178" spans="2:14" ht="18.75" customHeight="1">
      <c r="B1178" s="16" t="s">
        <v>156</v>
      </c>
      <c r="C1178" s="45">
        <v>421</v>
      </c>
      <c r="D1178" s="39">
        <v>4707.88</v>
      </c>
      <c r="E1178" s="39"/>
      <c r="F1178" s="39"/>
      <c r="G1178" s="39"/>
      <c r="H1178" s="106">
        <f>ROUND(SUM(D1178:G1178),2)</f>
        <v>4707.88</v>
      </c>
      <c r="L1178" s="6"/>
      <c r="M1178" s="6"/>
      <c r="N1178" s="6"/>
    </row>
    <row r="1179" spans="2:8" ht="18.75" customHeight="1">
      <c r="B1179" s="16" t="s">
        <v>157</v>
      </c>
      <c r="C1179" s="45">
        <v>430</v>
      </c>
      <c r="D1179" s="39">
        <v>1088354.72</v>
      </c>
      <c r="E1179" s="39"/>
      <c r="F1179" s="39"/>
      <c r="G1179" s="39"/>
      <c r="H1179" s="106">
        <f>ROUND(SUM(D1179:G1179),2)</f>
        <v>1088354.72</v>
      </c>
    </row>
    <row r="1180" spans="2:8" ht="18.75" customHeight="1">
      <c r="B1180" s="16" t="s">
        <v>158</v>
      </c>
      <c r="C1180" s="45">
        <v>440</v>
      </c>
      <c r="D1180" s="39"/>
      <c r="E1180" s="39"/>
      <c r="F1180" s="39"/>
      <c r="G1180" s="39"/>
      <c r="H1180" s="106">
        <f>ROUND(SUM(D1180:G1180),2)</f>
        <v>0</v>
      </c>
    </row>
    <row r="1181" spans="2:8" ht="18.75" customHeight="1">
      <c r="B1181" s="82" t="s">
        <v>159</v>
      </c>
      <c r="C1181" s="284"/>
      <c r="D1181" s="107">
        <f>ROUND(SUM(D1177:D1180),2)</f>
        <v>1093062.6</v>
      </c>
      <c r="E1181" s="112">
        <f>ROUND(SUM(E1177:E1180),2)</f>
        <v>0</v>
      </c>
      <c r="F1181" s="112">
        <f>ROUND(SUM(F1177:F1180),2)</f>
        <v>0</v>
      </c>
      <c r="G1181" s="112">
        <f>ROUND(SUM(G1177:G1180),2)</f>
        <v>0</v>
      </c>
      <c r="H1181" s="103">
        <f>ROUND(SUM(D1181:G1181),2)</f>
        <v>1093062.6</v>
      </c>
    </row>
    <row r="1182" spans="2:8" ht="12.75">
      <c r="B1182" s="285" t="s">
        <v>426</v>
      </c>
      <c r="C1182" s="286"/>
      <c r="D1182" s="72"/>
      <c r="E1182" s="72"/>
      <c r="F1182" s="72"/>
      <c r="G1182" s="72"/>
      <c r="H1182" s="80"/>
    </row>
    <row r="1183" spans="2:8" ht="12.75">
      <c r="B1183" s="287" t="s">
        <v>121</v>
      </c>
      <c r="C1183" s="288"/>
      <c r="D1183" s="72"/>
      <c r="E1183" s="72"/>
      <c r="F1183" s="72"/>
      <c r="G1183" s="72"/>
      <c r="H1183" s="80"/>
    </row>
    <row r="1184" spans="2:8" ht="18.75" customHeight="1">
      <c r="B1184" s="16" t="s">
        <v>352</v>
      </c>
      <c r="C1184" s="289">
        <v>412</v>
      </c>
      <c r="D1184" s="21"/>
      <c r="E1184" s="338"/>
      <c r="F1184" s="21"/>
      <c r="G1184" s="21"/>
      <c r="H1184" s="106">
        <f aca="true" t="shared" si="71" ref="H1184:H1189">ROUND(SUM(D1184:G1184),2)</f>
        <v>0</v>
      </c>
    </row>
    <row r="1185" spans="2:8" ht="18.75" customHeight="1">
      <c r="B1185" s="16" t="s">
        <v>418</v>
      </c>
      <c r="C1185" s="289">
        <v>422</v>
      </c>
      <c r="D1185" s="21"/>
      <c r="E1185" s="338"/>
      <c r="F1185" s="21"/>
      <c r="G1185" s="21"/>
      <c r="H1185" s="106">
        <f t="shared" si="71"/>
        <v>0</v>
      </c>
    </row>
    <row r="1186" spans="2:8" ht="18.75" customHeight="1">
      <c r="B1186" s="16" t="s">
        <v>160</v>
      </c>
      <c r="C1186" s="289">
        <v>450</v>
      </c>
      <c r="D1186" s="21">
        <v>88.54</v>
      </c>
      <c r="E1186" s="338"/>
      <c r="F1186" s="21"/>
      <c r="G1186" s="21"/>
      <c r="H1186" s="106">
        <f t="shared" si="71"/>
        <v>88.54</v>
      </c>
    </row>
    <row r="1187" spans="2:8" ht="18.75" customHeight="1">
      <c r="B1187" s="215" t="s">
        <v>652</v>
      </c>
      <c r="C1187" s="290">
        <v>460</v>
      </c>
      <c r="D1187" s="22">
        <v>350069.38</v>
      </c>
      <c r="E1187" s="236"/>
      <c r="F1187" s="22"/>
      <c r="G1187" s="22"/>
      <c r="H1187" s="103">
        <f t="shared" si="71"/>
        <v>350069.38</v>
      </c>
    </row>
    <row r="1188" spans="2:8" ht="18.75" customHeight="1">
      <c r="B1188" s="16" t="s">
        <v>417</v>
      </c>
      <c r="C1188" s="45">
        <v>540</v>
      </c>
      <c r="D1188" s="39">
        <v>9779.95</v>
      </c>
      <c r="E1188" s="237"/>
      <c r="F1188" s="39"/>
      <c r="G1188" s="39"/>
      <c r="H1188" s="106">
        <f t="shared" si="71"/>
        <v>9779.95</v>
      </c>
    </row>
    <row r="1189" spans="2:8" ht="18.75" customHeight="1">
      <c r="B1189" s="82" t="s">
        <v>159</v>
      </c>
      <c r="C1189" s="284"/>
      <c r="D1189" s="107">
        <f>ROUND(SUM(D1184:D1188),2)</f>
        <v>359937.87</v>
      </c>
      <c r="E1189" s="339"/>
      <c r="F1189" s="112">
        <f>ROUND(SUM(F1184:F1188),2)</f>
        <v>0</v>
      </c>
      <c r="G1189" s="112">
        <f>ROUND(SUM(G1184:G1188),2)</f>
        <v>0</v>
      </c>
      <c r="H1189" s="103">
        <f t="shared" si="71"/>
        <v>359937.87</v>
      </c>
    </row>
    <row r="1190" spans="2:7" ht="22.5" customHeight="1">
      <c r="B1190" s="48"/>
      <c r="C1190" s="46"/>
      <c r="D1190" s="47"/>
      <c r="E1190" s="291"/>
      <c r="F1190" s="291"/>
      <c r="G1190" s="47"/>
    </row>
    <row r="1191" spans="2:8" ht="25.5">
      <c r="B1191" s="281"/>
      <c r="C1191" s="360" t="s">
        <v>597</v>
      </c>
      <c r="D1191" s="292" t="s">
        <v>274</v>
      </c>
      <c r="E1191" s="7" t="s">
        <v>323</v>
      </c>
      <c r="F1191" s="7" t="s">
        <v>324</v>
      </c>
      <c r="G1191" s="292" t="s">
        <v>325</v>
      </c>
      <c r="H1191" s="95"/>
    </row>
    <row r="1192" spans="2:8" ht="12.75">
      <c r="B1192" s="293"/>
      <c r="C1192" s="361"/>
      <c r="D1192" s="294">
        <v>100</v>
      </c>
      <c r="E1192" s="38">
        <v>420</v>
      </c>
      <c r="F1192" s="38">
        <v>430</v>
      </c>
      <c r="G1192" s="295" t="s">
        <v>326</v>
      </c>
      <c r="H1192" s="140" t="s">
        <v>117</v>
      </c>
    </row>
    <row r="1193" spans="2:8" ht="12.75">
      <c r="B1193" s="15" t="s">
        <v>161</v>
      </c>
      <c r="C1193" s="296"/>
      <c r="D1193" s="71"/>
      <c r="E1193" s="71"/>
      <c r="F1193" s="71"/>
      <c r="G1193" s="71"/>
      <c r="H1193" s="119"/>
    </row>
    <row r="1194" spans="2:8" ht="12.75">
      <c r="B1194" s="15" t="s">
        <v>162</v>
      </c>
      <c r="C1194" s="296"/>
      <c r="D1194" s="71"/>
      <c r="E1194" s="71"/>
      <c r="F1194" s="71"/>
      <c r="G1194" s="71"/>
      <c r="H1194" s="76"/>
    </row>
    <row r="1195" spans="2:8" ht="18.75" customHeight="1">
      <c r="B1195" s="16" t="s">
        <v>163</v>
      </c>
      <c r="C1195" s="45">
        <v>651</v>
      </c>
      <c r="D1195" s="39"/>
      <c r="E1195" s="39"/>
      <c r="F1195" s="39"/>
      <c r="G1195" s="39">
        <v>314367</v>
      </c>
      <c r="H1195" s="106">
        <f>ROUND(SUM(D1195:G1195),2)</f>
        <v>314367</v>
      </c>
    </row>
    <row r="1196" spans="2:7" ht="22.5" customHeight="1">
      <c r="B1196" s="9"/>
      <c r="C1196" s="40"/>
      <c r="D1196" s="8"/>
      <c r="E1196" s="8"/>
      <c r="F1196" s="8"/>
      <c r="G1196" s="8"/>
    </row>
    <row r="1197" spans="2:8" ht="25.5">
      <c r="B1197" s="281"/>
      <c r="C1197" s="360" t="s">
        <v>597</v>
      </c>
      <c r="D1197" s="7" t="s">
        <v>274</v>
      </c>
      <c r="E1197" s="7" t="s">
        <v>573</v>
      </c>
      <c r="F1197" s="7" t="s">
        <v>323</v>
      </c>
      <c r="G1197" s="7" t="s">
        <v>324</v>
      </c>
      <c r="H1197" s="95"/>
    </row>
    <row r="1198" spans="2:8" ht="12.75">
      <c r="B1198" s="58"/>
      <c r="C1198" s="361"/>
      <c r="D1198" s="38">
        <v>100</v>
      </c>
      <c r="E1198" s="38">
        <v>410</v>
      </c>
      <c r="F1198" s="38">
        <v>420</v>
      </c>
      <c r="G1198" s="38">
        <v>430</v>
      </c>
      <c r="H1198" s="97" t="s">
        <v>117</v>
      </c>
    </row>
    <row r="1199" spans="2:8" ht="12.75">
      <c r="B1199" s="297" t="s">
        <v>285</v>
      </c>
      <c r="C1199" s="36"/>
      <c r="D1199" s="81"/>
      <c r="E1199" s="81"/>
      <c r="F1199" s="81"/>
      <c r="G1199" s="81"/>
      <c r="H1199" s="119"/>
    </row>
    <row r="1200" spans="2:8" ht="12.75">
      <c r="B1200" s="298" t="s">
        <v>614</v>
      </c>
      <c r="C1200" s="299"/>
      <c r="D1200" s="72"/>
      <c r="E1200" s="72"/>
      <c r="F1200" s="72"/>
      <c r="G1200" s="72"/>
      <c r="H1200" s="80"/>
    </row>
    <row r="1201" spans="2:8" ht="18.75" customHeight="1">
      <c r="B1201" s="20" t="s">
        <v>536</v>
      </c>
      <c r="C1201" s="282">
        <v>311</v>
      </c>
      <c r="D1201" s="21"/>
      <c r="E1201" s="21"/>
      <c r="F1201" s="21"/>
      <c r="G1201" s="21"/>
      <c r="H1201" s="106">
        <f>ROUND(SUM(D1201:G1201),2)</f>
        <v>0</v>
      </c>
    </row>
    <row r="1202" spans="2:8" ht="18.75" customHeight="1">
      <c r="B1202" s="20" t="s">
        <v>537</v>
      </c>
      <c r="C1202" s="282">
        <v>312</v>
      </c>
      <c r="D1202" s="21"/>
      <c r="E1202" s="21"/>
      <c r="F1202" s="21"/>
      <c r="G1202" s="21"/>
      <c r="H1202" s="106">
        <f>ROUND(SUM(D1202:G1202),2)</f>
        <v>0</v>
      </c>
    </row>
    <row r="1203" spans="2:8" ht="12.75">
      <c r="B1203" s="300" t="s">
        <v>615</v>
      </c>
      <c r="C1203" s="36"/>
      <c r="D1203" s="79"/>
      <c r="E1203" s="79"/>
      <c r="F1203" s="79"/>
      <c r="G1203" s="79"/>
      <c r="H1203" s="70"/>
    </row>
    <row r="1204" spans="2:8" ht="18.75" customHeight="1">
      <c r="B1204" s="20" t="s">
        <v>536</v>
      </c>
      <c r="C1204" s="282">
        <v>391</v>
      </c>
      <c r="D1204" s="21"/>
      <c r="E1204" s="21"/>
      <c r="F1204" s="21"/>
      <c r="G1204" s="21"/>
      <c r="H1204" s="106">
        <f>ROUND(SUM(D1204:G1204),2)</f>
        <v>0</v>
      </c>
    </row>
    <row r="1205" spans="2:8" ht="18.75" customHeight="1">
      <c r="B1205" s="28" t="s">
        <v>537</v>
      </c>
      <c r="C1205" s="301">
        <v>392</v>
      </c>
      <c r="D1205" s="22"/>
      <c r="E1205" s="22"/>
      <c r="F1205" s="22"/>
      <c r="G1205" s="22"/>
      <c r="H1205" s="103">
        <f>ROUND(SUM(D1205:G1205),2)</f>
        <v>0</v>
      </c>
    </row>
    <row r="1206" spans="2:7" ht="22.5" customHeight="1">
      <c r="B1206" s="9"/>
      <c r="C1206" s="40"/>
      <c r="D1206" s="8"/>
      <c r="E1206" s="8"/>
      <c r="F1206" s="8"/>
      <c r="G1206" s="8"/>
    </row>
    <row r="1207" spans="2:8" ht="25.5">
      <c r="B1207" s="281"/>
      <c r="C1207" s="360" t="s">
        <v>597</v>
      </c>
      <c r="D1207" s="7" t="s">
        <v>573</v>
      </c>
      <c r="E1207" s="87"/>
      <c r="F1207" s="87"/>
      <c r="G1207" s="87"/>
      <c r="H1207" s="87"/>
    </row>
    <row r="1208" spans="2:8" ht="12.75">
      <c r="B1208" s="58"/>
      <c r="C1208" s="361"/>
      <c r="D1208" s="38">
        <v>410</v>
      </c>
      <c r="E1208" s="87"/>
      <c r="F1208" s="87"/>
      <c r="G1208" s="87"/>
      <c r="H1208" s="87"/>
    </row>
    <row r="1209" spans="2:8" ht="12.75">
      <c r="B1209" s="297" t="s">
        <v>309</v>
      </c>
      <c r="C1209" s="36"/>
      <c r="D1209" s="81"/>
      <c r="E1209" s="87"/>
      <c r="F1209" s="87"/>
      <c r="G1209" s="87"/>
      <c r="H1209" s="87"/>
    </row>
    <row r="1210" spans="2:8" ht="18.75" customHeight="1">
      <c r="B1210" s="293" t="s">
        <v>310</v>
      </c>
      <c r="C1210" s="282">
        <v>510</v>
      </c>
      <c r="D1210" s="21">
        <v>173045.07</v>
      </c>
      <c r="E1210" s="87"/>
      <c r="F1210" s="87"/>
      <c r="G1210" s="87"/>
      <c r="H1210" s="87"/>
    </row>
    <row r="1211" spans="2:8" ht="18.75" customHeight="1">
      <c r="B1211" s="293" t="s">
        <v>359</v>
      </c>
      <c r="C1211" s="282">
        <v>570</v>
      </c>
      <c r="D1211" s="21">
        <v>1581138.27</v>
      </c>
      <c r="E1211" s="87"/>
      <c r="F1211" s="87"/>
      <c r="G1211" s="87"/>
      <c r="H1211" s="87"/>
    </row>
    <row r="1212" spans="2:8" ht="18.75" customHeight="1">
      <c r="B1212" s="302" t="s">
        <v>604</v>
      </c>
      <c r="C1212" s="301">
        <v>580</v>
      </c>
      <c r="D1212" s="22">
        <v>233023.67</v>
      </c>
      <c r="E1212" s="87"/>
      <c r="F1212" s="87"/>
      <c r="G1212" s="87"/>
      <c r="H1212" s="87"/>
    </row>
    <row r="1213" spans="2:7" ht="12.75">
      <c r="B1213" s="9"/>
      <c r="C1213" s="40"/>
      <c r="D1213" s="8"/>
      <c r="E1213" s="8"/>
      <c r="F1213" s="8"/>
      <c r="G1213" s="8"/>
    </row>
    <row r="1214" spans="2:7" ht="12.75">
      <c r="B1214" s="49" t="s">
        <v>6</v>
      </c>
      <c r="C1214" s="40"/>
      <c r="D1214" s="8"/>
      <c r="E1214" s="8"/>
      <c r="F1214" s="8"/>
      <c r="G1214" s="8"/>
    </row>
    <row r="1215" spans="1:10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6:10" ht="12.75">
      <c r="F1216" s="6"/>
      <c r="G1216" s="6"/>
      <c r="H1216" s="6"/>
      <c r="I1216" s="6"/>
      <c r="J1216" s="6"/>
    </row>
    <row r="1217" spans="1:11" ht="12.75">
      <c r="A1217" s="9" t="s">
        <v>289</v>
      </c>
      <c r="B1217" s="94" t="str">
        <f>$B$1</f>
        <v>DISTRICT SCHOOL BOARD OF OKEECHOBEE COUNTY</v>
      </c>
      <c r="C1217" s="40"/>
      <c r="D1217" s="41"/>
      <c r="E1217" s="42"/>
      <c r="F1217" s="42"/>
      <c r="G1217" s="6"/>
      <c r="H1217" s="6"/>
      <c r="I1217" s="6"/>
      <c r="J1217" s="6"/>
      <c r="K1217" s="6"/>
    </row>
    <row r="1218" spans="2:7" ht="12.75">
      <c r="B1218" s="43" t="s">
        <v>120</v>
      </c>
      <c r="C1218" s="40"/>
      <c r="D1218" s="9"/>
      <c r="E1218" s="42"/>
      <c r="F1218" s="42"/>
      <c r="G1218" s="42" t="s">
        <v>292</v>
      </c>
    </row>
    <row r="1219" spans="2:7" ht="12.75">
      <c r="B1219" s="222" t="str">
        <f>B4</f>
        <v>For the Fiscal Year Ended June 30, 2016</v>
      </c>
      <c r="C1219" s="40"/>
      <c r="D1219" s="9"/>
      <c r="E1219" s="42"/>
      <c r="F1219" s="42"/>
      <c r="G1219" s="42" t="s">
        <v>640</v>
      </c>
    </row>
    <row r="1220" spans="2:8" ht="25.5">
      <c r="B1220" s="281"/>
      <c r="C1220" s="360" t="s">
        <v>597</v>
      </c>
      <c r="D1220" s="292" t="s">
        <v>274</v>
      </c>
      <c r="E1220" s="7" t="s">
        <v>323</v>
      </c>
      <c r="F1220" s="7" t="s">
        <v>324</v>
      </c>
      <c r="G1220" s="303"/>
      <c r="H1220" s="6"/>
    </row>
    <row r="1221" spans="2:8" ht="12.75">
      <c r="B1221" s="18"/>
      <c r="C1221" s="361"/>
      <c r="D1221" s="294">
        <v>100</v>
      </c>
      <c r="E1221" s="38">
        <v>420</v>
      </c>
      <c r="F1221" s="38">
        <v>430</v>
      </c>
      <c r="G1221" s="304" t="s">
        <v>117</v>
      </c>
      <c r="H1221" s="6"/>
    </row>
    <row r="1222" spans="2:8" ht="12.75">
      <c r="B1222" s="15" t="s">
        <v>659</v>
      </c>
      <c r="C1222" s="44"/>
      <c r="D1222" s="75"/>
      <c r="E1222" s="75"/>
      <c r="F1222" s="75"/>
      <c r="G1222" s="305"/>
      <c r="H1222" s="6"/>
    </row>
    <row r="1223" spans="2:9" ht="18.75" customHeight="1">
      <c r="B1223" s="283" t="s">
        <v>548</v>
      </c>
      <c r="C1223" s="45">
        <v>120</v>
      </c>
      <c r="D1223" s="39">
        <v>10692481</v>
      </c>
      <c r="E1223" s="39"/>
      <c r="F1223" s="39"/>
      <c r="G1223" s="306">
        <f aca="true" t="shared" si="72" ref="G1223:G1239">ROUND(SUM(D1223:F1223),2)</f>
        <v>10692481</v>
      </c>
      <c r="H1223" s="6">
        <v>100</v>
      </c>
      <c r="I1223" s="174" t="s">
        <v>266</v>
      </c>
    </row>
    <row r="1224" spans="2:9" ht="18.75" customHeight="1">
      <c r="B1224" s="283" t="s">
        <v>548</v>
      </c>
      <c r="C1224" s="45">
        <v>140</v>
      </c>
      <c r="D1224" s="39"/>
      <c r="E1224" s="39"/>
      <c r="F1224" s="39"/>
      <c r="G1224" s="306">
        <f t="shared" si="72"/>
        <v>0</v>
      </c>
      <c r="H1224" s="6">
        <v>100</v>
      </c>
      <c r="I1224" s="174" t="s">
        <v>266</v>
      </c>
    </row>
    <row r="1225" spans="2:9" ht="18.75" customHeight="1">
      <c r="B1225" s="283" t="s">
        <v>548</v>
      </c>
      <c r="C1225" s="45">
        <v>750</v>
      </c>
      <c r="D1225" s="39">
        <v>433335.09</v>
      </c>
      <c r="E1225" s="39"/>
      <c r="F1225" s="39"/>
      <c r="G1225" s="306">
        <f t="shared" si="72"/>
        <v>433335.09</v>
      </c>
      <c r="H1225" s="6">
        <v>100</v>
      </c>
      <c r="I1225" s="174" t="s">
        <v>266</v>
      </c>
    </row>
    <row r="1226" spans="2:8" ht="18.75" customHeight="1">
      <c r="B1226" s="307" t="s">
        <v>280</v>
      </c>
      <c r="C1226" s="308"/>
      <c r="D1226" s="107">
        <f>ROUND(SUM(D1223:D1225),2)</f>
        <v>11125816.09</v>
      </c>
      <c r="E1226" s="107">
        <f>ROUND(SUM(E1223:E1225),2)</f>
        <v>0</v>
      </c>
      <c r="F1226" s="107">
        <f>ROUND(SUM(F1223:F1225),2)</f>
        <v>0</v>
      </c>
      <c r="G1226" s="309">
        <f t="shared" si="72"/>
        <v>11125816.09</v>
      </c>
      <c r="H1226" s="6"/>
    </row>
    <row r="1227" spans="2:9" ht="18.75" customHeight="1">
      <c r="B1227" s="283" t="s">
        <v>164</v>
      </c>
      <c r="C1227" s="45">
        <v>120</v>
      </c>
      <c r="D1227" s="39">
        <v>1475474</v>
      </c>
      <c r="E1227" s="39"/>
      <c r="F1227" s="39"/>
      <c r="G1227" s="306">
        <f t="shared" si="72"/>
        <v>1475474</v>
      </c>
      <c r="H1227" s="6">
        <v>400</v>
      </c>
      <c r="I1227" s="174" t="s">
        <v>266</v>
      </c>
    </row>
    <row r="1228" spans="2:9" ht="18.75" customHeight="1">
      <c r="B1228" s="283" t="s">
        <v>164</v>
      </c>
      <c r="C1228" s="45">
        <v>140</v>
      </c>
      <c r="D1228" s="39"/>
      <c r="E1228" s="39"/>
      <c r="F1228" s="39"/>
      <c r="G1228" s="306">
        <f t="shared" si="72"/>
        <v>0</v>
      </c>
      <c r="H1228" s="6">
        <v>400</v>
      </c>
      <c r="I1228" s="174" t="s">
        <v>266</v>
      </c>
    </row>
    <row r="1229" spans="2:9" ht="18.75" customHeight="1">
      <c r="B1229" s="283" t="s">
        <v>164</v>
      </c>
      <c r="C1229" s="45">
        <v>750</v>
      </c>
      <c r="D1229" s="39">
        <v>59796.66</v>
      </c>
      <c r="E1229" s="39"/>
      <c r="F1229" s="39"/>
      <c r="G1229" s="306">
        <f t="shared" si="72"/>
        <v>59796.66</v>
      </c>
      <c r="H1229" s="6">
        <v>400</v>
      </c>
      <c r="I1229" s="174" t="s">
        <v>266</v>
      </c>
    </row>
    <row r="1230" spans="2:8" ht="18.75" customHeight="1">
      <c r="B1230" s="307" t="s">
        <v>281</v>
      </c>
      <c r="C1230" s="308"/>
      <c r="D1230" s="107">
        <f>ROUND(SUM(D1227:D1229),2)</f>
        <v>1535270.66</v>
      </c>
      <c r="E1230" s="107">
        <f>ROUND(SUM(E1227:E1229),2)</f>
        <v>0</v>
      </c>
      <c r="F1230" s="107">
        <f>ROUND(SUM(F1227:F1229),2)</f>
        <v>0</v>
      </c>
      <c r="G1230" s="309">
        <f t="shared" si="72"/>
        <v>1535270.66</v>
      </c>
      <c r="H1230" s="6"/>
    </row>
    <row r="1231" spans="2:9" ht="18.75" customHeight="1">
      <c r="B1231" s="283" t="s">
        <v>549</v>
      </c>
      <c r="C1231" s="45">
        <v>120</v>
      </c>
      <c r="D1231" s="39">
        <v>5708656</v>
      </c>
      <c r="E1231" s="39"/>
      <c r="F1231" s="39"/>
      <c r="G1231" s="306">
        <f t="shared" si="72"/>
        <v>5708656</v>
      </c>
      <c r="H1231" s="6">
        <v>200</v>
      </c>
      <c r="I1231" s="174" t="s">
        <v>266</v>
      </c>
    </row>
    <row r="1232" spans="2:9" ht="18.75" customHeight="1">
      <c r="B1232" s="283" t="s">
        <v>549</v>
      </c>
      <c r="C1232" s="45">
        <v>140</v>
      </c>
      <c r="D1232" s="39"/>
      <c r="E1232" s="39"/>
      <c r="F1232" s="39"/>
      <c r="G1232" s="306">
        <f t="shared" si="72"/>
        <v>0</v>
      </c>
      <c r="H1232" s="6">
        <v>200</v>
      </c>
      <c r="I1232" s="174" t="s">
        <v>266</v>
      </c>
    </row>
    <row r="1233" spans="2:9" ht="18.75" customHeight="1">
      <c r="B1233" s="283" t="s">
        <v>549</v>
      </c>
      <c r="C1233" s="45">
        <v>750</v>
      </c>
      <c r="D1233" s="39">
        <v>231355.19</v>
      </c>
      <c r="E1233" s="39"/>
      <c r="F1233" s="39"/>
      <c r="G1233" s="306">
        <f t="shared" si="72"/>
        <v>231355.19</v>
      </c>
      <c r="H1233" s="6">
        <v>200</v>
      </c>
      <c r="I1233" s="174" t="s">
        <v>266</v>
      </c>
    </row>
    <row r="1234" spans="2:8" ht="18.75" customHeight="1">
      <c r="B1234" s="307" t="s">
        <v>282</v>
      </c>
      <c r="C1234" s="308"/>
      <c r="D1234" s="107">
        <f>ROUND(SUM(D1231:D1233),2)</f>
        <v>5940011.19</v>
      </c>
      <c r="E1234" s="107">
        <f>ROUND(SUM(E1231:E1233),2)</f>
        <v>0</v>
      </c>
      <c r="F1234" s="107">
        <f>ROUND(SUM(F1231:F1233),2)</f>
        <v>0</v>
      </c>
      <c r="G1234" s="309">
        <f t="shared" si="72"/>
        <v>5940011.19</v>
      </c>
      <c r="H1234" s="6"/>
    </row>
    <row r="1235" spans="2:9" ht="18.75" customHeight="1">
      <c r="B1235" s="283" t="s">
        <v>165</v>
      </c>
      <c r="C1235" s="45">
        <v>120</v>
      </c>
      <c r="D1235" s="39">
        <v>389694</v>
      </c>
      <c r="E1235" s="39"/>
      <c r="F1235" s="39"/>
      <c r="G1235" s="306">
        <f t="shared" si="72"/>
        <v>389694</v>
      </c>
      <c r="H1235" s="6">
        <v>300</v>
      </c>
      <c r="I1235" s="174" t="s">
        <v>266</v>
      </c>
    </row>
    <row r="1236" spans="2:9" ht="18.75" customHeight="1">
      <c r="B1236" s="283" t="s">
        <v>165</v>
      </c>
      <c r="C1236" s="45">
        <v>140</v>
      </c>
      <c r="D1236" s="39"/>
      <c r="E1236" s="39"/>
      <c r="F1236" s="39"/>
      <c r="G1236" s="306">
        <f t="shared" si="72"/>
        <v>0</v>
      </c>
      <c r="H1236" s="6">
        <v>300</v>
      </c>
      <c r="I1236" s="174" t="s">
        <v>266</v>
      </c>
    </row>
    <row r="1237" spans="2:9" ht="18.75" customHeight="1">
      <c r="B1237" s="283" t="s">
        <v>165</v>
      </c>
      <c r="C1237" s="45">
        <v>750</v>
      </c>
      <c r="D1237" s="39">
        <v>15793.16</v>
      </c>
      <c r="E1237" s="39"/>
      <c r="F1237" s="39"/>
      <c r="G1237" s="306">
        <f t="shared" si="72"/>
        <v>15793.16</v>
      </c>
      <c r="H1237" s="6">
        <v>300</v>
      </c>
      <c r="I1237" s="174" t="s">
        <v>266</v>
      </c>
    </row>
    <row r="1238" spans="2:8" ht="18.75" customHeight="1">
      <c r="B1238" s="307" t="s">
        <v>283</v>
      </c>
      <c r="C1238" s="308"/>
      <c r="D1238" s="107">
        <f>ROUND(SUM(D1235:D1237),2)</f>
        <v>405487.16</v>
      </c>
      <c r="E1238" s="112">
        <f>ROUND(SUM(E1235:E1237),2)</f>
        <v>0</v>
      </c>
      <c r="F1238" s="112">
        <f>ROUND(SUM(F1235:F1237),2)</f>
        <v>0</v>
      </c>
      <c r="G1238" s="309">
        <f t="shared" si="72"/>
        <v>405487.16</v>
      </c>
      <c r="H1238" s="6"/>
    </row>
    <row r="1239" spans="2:8" ht="18.75" customHeight="1">
      <c r="B1239" s="310" t="s">
        <v>117</v>
      </c>
      <c r="C1239" s="290"/>
      <c r="D1239" s="311">
        <f>D1226+D1230+D1234+D1238</f>
        <v>19006585.1</v>
      </c>
      <c r="E1239" s="311">
        <f>E1226+E1230+E1234+E1238</f>
        <v>0</v>
      </c>
      <c r="F1239" s="311">
        <f>F1226+F1230+F1234+F1238</f>
        <v>0</v>
      </c>
      <c r="G1239" s="120">
        <f t="shared" si="72"/>
        <v>19006585.1</v>
      </c>
      <c r="H1239" s="6"/>
    </row>
    <row r="1240" spans="2:7" ht="12.75">
      <c r="B1240" s="291"/>
      <c r="C1240" s="46"/>
      <c r="D1240" s="47"/>
      <c r="E1240" s="47"/>
      <c r="F1240" s="47"/>
      <c r="G1240" s="6"/>
    </row>
    <row r="1241" spans="1:7" ht="25.5">
      <c r="A1241" s="2"/>
      <c r="B1241" s="312"/>
      <c r="C1241" s="360" t="s">
        <v>597</v>
      </c>
      <c r="D1241" s="292" t="s">
        <v>274</v>
      </c>
      <c r="E1241" s="7" t="s">
        <v>323</v>
      </c>
      <c r="F1241" s="7" t="s">
        <v>324</v>
      </c>
      <c r="G1241" s="303"/>
    </row>
    <row r="1242" spans="2:7" ht="12.75">
      <c r="B1242" s="18" t="s">
        <v>660</v>
      </c>
      <c r="C1242" s="361"/>
      <c r="D1242" s="294">
        <v>100</v>
      </c>
      <c r="E1242" s="38">
        <v>420</v>
      </c>
      <c r="F1242" s="38">
        <v>430</v>
      </c>
      <c r="G1242" s="304" t="s">
        <v>117</v>
      </c>
    </row>
    <row r="1243" spans="2:7" ht="18.75" customHeight="1">
      <c r="B1243" s="16" t="s">
        <v>166</v>
      </c>
      <c r="C1243" s="45">
        <v>520</v>
      </c>
      <c r="D1243" s="39">
        <v>257430.71</v>
      </c>
      <c r="E1243" s="39">
        <v>4070.53</v>
      </c>
      <c r="F1243" s="39"/>
      <c r="G1243" s="309">
        <f>ROUND(SUM(D1243:F1243),2)</f>
        <v>261501.24</v>
      </c>
    </row>
    <row r="1244" spans="2:6" ht="12.75">
      <c r="B1244" s="48"/>
      <c r="C1244" s="46"/>
      <c r="D1244" s="47"/>
      <c r="E1244" s="291"/>
      <c r="F1244" s="291"/>
    </row>
    <row r="1245" spans="2:6" ht="12.75">
      <c r="B1245" s="49" t="s">
        <v>6</v>
      </c>
      <c r="C1245" s="40"/>
      <c r="D1245" s="8"/>
      <c r="E1245" s="8"/>
      <c r="F1245" s="8"/>
    </row>
    <row r="1246" spans="2:5" ht="12.75">
      <c r="B1246" s="49"/>
      <c r="C1246" s="40"/>
      <c r="D1246" s="8"/>
      <c r="E1246" s="8"/>
    </row>
    <row r="1247" spans="1:5" ht="12.75">
      <c r="A1247" s="9"/>
      <c r="B1247" s="9"/>
      <c r="C1247" s="9"/>
      <c r="D1247" s="9"/>
      <c r="E1247" s="9"/>
    </row>
    <row r="1248" spans="1:11" ht="12.75">
      <c r="A1248" s="9" t="s">
        <v>290</v>
      </c>
      <c r="B1248" s="94" t="str">
        <f>$B$1</f>
        <v>DISTRICT SCHOOL BOARD OF OKEECHOBEE COUNTY</v>
      </c>
      <c r="H1248" s="161"/>
      <c r="I1248" s="33"/>
      <c r="K1248" s="9"/>
    </row>
    <row r="1249" spans="2:11" ht="12.75">
      <c r="B1249" s="94" t="s">
        <v>270</v>
      </c>
      <c r="H1249" s="92"/>
      <c r="I1249" s="92"/>
      <c r="J1249" s="35" t="s">
        <v>292</v>
      </c>
      <c r="K1249" s="9"/>
    </row>
    <row r="1250" spans="2:11" ht="12.75">
      <c r="B1250" s="228" t="str">
        <f>B4</f>
        <v>For the Fiscal Year Ended June 30, 2016</v>
      </c>
      <c r="J1250" s="42" t="s">
        <v>641</v>
      </c>
      <c r="K1250" s="9"/>
    </row>
    <row r="1251" spans="2:11" ht="38.25">
      <c r="B1251" s="167" t="s">
        <v>388</v>
      </c>
      <c r="C1251" s="155" t="s">
        <v>371</v>
      </c>
      <c r="D1251" s="155" t="s">
        <v>385</v>
      </c>
      <c r="E1251" s="155" t="s">
        <v>419</v>
      </c>
      <c r="F1251" s="155" t="s">
        <v>386</v>
      </c>
      <c r="G1251" s="171" t="s">
        <v>430</v>
      </c>
      <c r="H1251" s="155" t="s">
        <v>387</v>
      </c>
      <c r="I1251" s="155" t="s">
        <v>553</v>
      </c>
      <c r="J1251" s="155" t="s">
        <v>9</v>
      </c>
      <c r="K1251" s="9"/>
    </row>
    <row r="1252" spans="2:11" ht="12.75">
      <c r="B1252" s="135" t="s">
        <v>284</v>
      </c>
      <c r="C1252" s="25"/>
      <c r="D1252" s="79"/>
      <c r="E1252" s="79"/>
      <c r="F1252" s="79"/>
      <c r="G1252" s="79"/>
      <c r="H1252" s="79"/>
      <c r="I1252" s="79"/>
      <c r="J1252" s="70"/>
      <c r="K1252" s="9"/>
    </row>
    <row r="1253" spans="2:11" ht="18.75" customHeight="1">
      <c r="B1253" s="3" t="s">
        <v>437</v>
      </c>
      <c r="C1253" s="11">
        <v>5100</v>
      </c>
      <c r="D1253" s="21"/>
      <c r="E1253" s="21"/>
      <c r="F1253" s="21"/>
      <c r="G1253" s="21"/>
      <c r="H1253" s="21"/>
      <c r="I1253" s="21"/>
      <c r="J1253" s="106">
        <f aca="true" t="shared" si="73" ref="J1253:J1260">ROUND(SUM(D1253:I1253),2)</f>
        <v>0</v>
      </c>
      <c r="K1253" s="9"/>
    </row>
    <row r="1254" spans="2:11" ht="18.75" customHeight="1">
      <c r="B1254" s="34" t="s">
        <v>438</v>
      </c>
      <c r="C1254" s="88">
        <v>5200</v>
      </c>
      <c r="D1254" s="21"/>
      <c r="E1254" s="21"/>
      <c r="F1254" s="21"/>
      <c r="G1254" s="21"/>
      <c r="H1254" s="21"/>
      <c r="I1254" s="21"/>
      <c r="J1254" s="103">
        <f t="shared" si="73"/>
        <v>0</v>
      </c>
      <c r="K1254" s="9"/>
    </row>
    <row r="1255" spans="2:19" ht="18.75" customHeight="1">
      <c r="B1255" s="14" t="s">
        <v>439</v>
      </c>
      <c r="C1255" s="11">
        <v>5300</v>
      </c>
      <c r="D1255" s="21"/>
      <c r="E1255" s="21"/>
      <c r="F1255" s="21"/>
      <c r="G1255" s="21"/>
      <c r="H1255" s="21"/>
      <c r="I1255" s="21"/>
      <c r="J1255" s="104">
        <f t="shared" si="73"/>
        <v>0</v>
      </c>
      <c r="K1255" s="9"/>
      <c r="S1255" s="2"/>
    </row>
    <row r="1256" spans="2:19" ht="18.75" customHeight="1">
      <c r="B1256" s="14" t="s">
        <v>599</v>
      </c>
      <c r="C1256" s="11">
        <v>5400</v>
      </c>
      <c r="D1256" s="21"/>
      <c r="E1256" s="21"/>
      <c r="F1256" s="21"/>
      <c r="G1256" s="21"/>
      <c r="H1256" s="21"/>
      <c r="I1256" s="21"/>
      <c r="J1256" s="104">
        <f t="shared" si="73"/>
        <v>0</v>
      </c>
      <c r="K1256" s="9"/>
      <c r="S1256" s="2"/>
    </row>
    <row r="1257" spans="1:20" s="2" customFormat="1" ht="18.75" customHeight="1">
      <c r="A1257" s="1"/>
      <c r="B1257" s="14" t="s">
        <v>268</v>
      </c>
      <c r="C1257" s="11">
        <v>5500</v>
      </c>
      <c r="D1257" s="21"/>
      <c r="E1257" s="21"/>
      <c r="F1257" s="21"/>
      <c r="G1257" s="21"/>
      <c r="H1257" s="269"/>
      <c r="I1257" s="21"/>
      <c r="J1257" s="104">
        <f t="shared" si="73"/>
        <v>0</v>
      </c>
      <c r="K1257" s="9"/>
      <c r="L1257" s="1"/>
      <c r="M1257" s="1"/>
      <c r="N1257" s="1"/>
      <c r="O1257" s="1"/>
      <c r="P1257" s="1"/>
      <c r="Q1257" s="1"/>
      <c r="R1257" s="1"/>
      <c r="T1257" s="223"/>
    </row>
    <row r="1258" spans="1:20" s="2" customFormat="1" ht="18.75" customHeight="1">
      <c r="A1258" s="1"/>
      <c r="B1258" s="14" t="s">
        <v>600</v>
      </c>
      <c r="C1258" s="11">
        <v>5900</v>
      </c>
      <c r="D1258" s="21"/>
      <c r="E1258" s="21"/>
      <c r="F1258" s="21"/>
      <c r="G1258" s="21"/>
      <c r="H1258" s="21"/>
      <c r="I1258" s="21"/>
      <c r="J1258" s="104">
        <f t="shared" si="73"/>
        <v>0</v>
      </c>
      <c r="K1258" s="9"/>
      <c r="L1258" s="1"/>
      <c r="M1258" s="1"/>
      <c r="N1258" s="1"/>
      <c r="O1258" s="1"/>
      <c r="P1258" s="1"/>
      <c r="Q1258" s="1"/>
      <c r="R1258" s="1"/>
      <c r="T1258" s="227"/>
    </row>
    <row r="1259" spans="2:20" s="2" customFormat="1" ht="12.75">
      <c r="B1259" s="313"/>
      <c r="C1259" s="25"/>
      <c r="D1259" s="79"/>
      <c r="E1259" s="79"/>
      <c r="F1259" s="79"/>
      <c r="G1259" s="79"/>
      <c r="H1259" s="79"/>
      <c r="I1259" s="79"/>
      <c r="J1259" s="70"/>
      <c r="K1259" s="10"/>
      <c r="T1259" s="227"/>
    </row>
    <row r="1260" spans="2:20" s="2" customFormat="1" ht="12.75">
      <c r="B1260" s="24" t="s">
        <v>269</v>
      </c>
      <c r="C1260" s="11">
        <v>5000</v>
      </c>
      <c r="D1260" s="108">
        <f aca="true" t="shared" si="74" ref="D1260:I1260">ROUND(SUM(D1253:D1258),2)</f>
        <v>0</v>
      </c>
      <c r="E1260" s="108">
        <f t="shared" si="74"/>
        <v>0</v>
      </c>
      <c r="F1260" s="108">
        <f t="shared" si="74"/>
        <v>0</v>
      </c>
      <c r="G1260" s="108">
        <f t="shared" si="74"/>
        <v>0</v>
      </c>
      <c r="H1260" s="108">
        <f t="shared" si="74"/>
        <v>0</v>
      </c>
      <c r="I1260" s="108">
        <f t="shared" si="74"/>
        <v>0</v>
      </c>
      <c r="J1260" s="108">
        <f t="shared" si="73"/>
        <v>0</v>
      </c>
      <c r="K1260" s="10"/>
      <c r="T1260" s="227"/>
    </row>
    <row r="1261" spans="2:20" s="2" customFormat="1" ht="12.75">
      <c r="B1261" s="4"/>
      <c r="C1261" s="12"/>
      <c r="D1261" s="47"/>
      <c r="E1261" s="47"/>
      <c r="F1261" s="47"/>
      <c r="G1261" s="47"/>
      <c r="H1261" s="47"/>
      <c r="I1261" s="47"/>
      <c r="J1261" s="47"/>
      <c r="K1261" s="10"/>
      <c r="T1261" s="227"/>
    </row>
    <row r="1262" spans="2:20" s="2" customFormat="1" ht="25.5">
      <c r="B1262" s="266" t="s">
        <v>436</v>
      </c>
      <c r="C1262" s="314" t="s">
        <v>588</v>
      </c>
      <c r="D1262" s="315" t="s">
        <v>598</v>
      </c>
      <c r="E1262" s="315" t="s">
        <v>555</v>
      </c>
      <c r="F1262" s="315" t="s">
        <v>589</v>
      </c>
      <c r="G1262" s="315" t="s">
        <v>556</v>
      </c>
      <c r="H1262" s="141"/>
      <c r="I1262" s="47"/>
      <c r="J1262" s="47"/>
      <c r="K1262" s="10"/>
      <c r="T1262" s="227"/>
    </row>
    <row r="1263" spans="2:20" s="2" customFormat="1" ht="12.75">
      <c r="B1263" s="316" t="s">
        <v>286</v>
      </c>
      <c r="C1263" s="314"/>
      <c r="D1263" s="315"/>
      <c r="E1263" s="315"/>
      <c r="F1263" s="315"/>
      <c r="G1263" s="315"/>
      <c r="H1263" s="141"/>
      <c r="I1263" s="47"/>
      <c r="J1263" s="47"/>
      <c r="K1263" s="10"/>
      <c r="T1263" s="227"/>
    </row>
    <row r="1264" spans="2:20" s="2" customFormat="1" ht="18.75" customHeight="1">
      <c r="B1264" s="3" t="s">
        <v>274</v>
      </c>
      <c r="C1264" s="11">
        <v>100</v>
      </c>
      <c r="D1264" s="317"/>
      <c r="E1264" s="317"/>
      <c r="F1264" s="317"/>
      <c r="G1264" s="108">
        <f aca="true" t="shared" si="75" ref="G1264:G1269">SUM(D1264:F1264)</f>
        <v>0</v>
      </c>
      <c r="H1264" s="142"/>
      <c r="I1264" s="47"/>
      <c r="J1264" s="47"/>
      <c r="K1264" s="10">
        <v>300</v>
      </c>
      <c r="L1264" s="61" t="s">
        <v>266</v>
      </c>
      <c r="T1264" s="227"/>
    </row>
    <row r="1265" spans="2:20" s="2" customFormat="1" ht="18.75" customHeight="1">
      <c r="B1265" s="14" t="s">
        <v>390</v>
      </c>
      <c r="C1265" s="11">
        <v>410</v>
      </c>
      <c r="D1265" s="317"/>
      <c r="E1265" s="317"/>
      <c r="F1265" s="317"/>
      <c r="G1265" s="108">
        <f t="shared" si="75"/>
        <v>0</v>
      </c>
      <c r="H1265" s="142"/>
      <c r="I1265" s="47"/>
      <c r="J1265" s="47"/>
      <c r="K1265" s="10">
        <v>400</v>
      </c>
      <c r="L1265" s="61" t="s">
        <v>266</v>
      </c>
      <c r="T1265" s="227"/>
    </row>
    <row r="1266" spans="2:20" s="2" customFormat="1" ht="18.75" customHeight="1">
      <c r="B1266" s="14" t="s">
        <v>315</v>
      </c>
      <c r="C1266" s="11">
        <v>420</v>
      </c>
      <c r="D1266" s="317"/>
      <c r="E1266" s="317"/>
      <c r="F1266" s="317"/>
      <c r="G1266" s="108">
        <f t="shared" si="75"/>
        <v>0</v>
      </c>
      <c r="H1266" s="142"/>
      <c r="I1266" s="47"/>
      <c r="J1266" s="47"/>
      <c r="K1266" s="10">
        <v>500</v>
      </c>
      <c r="L1266" s="61" t="s">
        <v>266</v>
      </c>
      <c r="T1266" s="227"/>
    </row>
    <row r="1267" spans="2:20" s="2" customFormat="1" ht="18.75" customHeight="1">
      <c r="B1267" s="318" t="s">
        <v>314</v>
      </c>
      <c r="C1267" s="88">
        <v>430</v>
      </c>
      <c r="D1267" s="139"/>
      <c r="E1267" s="139"/>
      <c r="F1267" s="139"/>
      <c r="G1267" s="108">
        <f t="shared" si="75"/>
        <v>0</v>
      </c>
      <c r="H1267" s="142"/>
      <c r="I1267" s="47"/>
      <c r="J1267" s="47"/>
      <c r="K1267" s="10">
        <v>600</v>
      </c>
      <c r="L1267" s="61" t="s">
        <v>266</v>
      </c>
      <c r="T1267" s="227"/>
    </row>
    <row r="1268" spans="2:20" s="2" customFormat="1" ht="18.75" customHeight="1">
      <c r="B1268" s="318" t="s">
        <v>325</v>
      </c>
      <c r="C1268" s="88" t="s">
        <v>326</v>
      </c>
      <c r="D1268" s="139"/>
      <c r="E1268" s="139"/>
      <c r="F1268" s="139"/>
      <c r="G1268" s="107">
        <f t="shared" si="75"/>
        <v>0</v>
      </c>
      <c r="H1268" s="142"/>
      <c r="I1268" s="47"/>
      <c r="J1268" s="47"/>
      <c r="K1268" s="10">
        <v>900</v>
      </c>
      <c r="L1268" s="61" t="s">
        <v>266</v>
      </c>
      <c r="T1268" s="227"/>
    </row>
    <row r="1269" spans="2:20" s="2" customFormat="1" ht="18" customHeight="1">
      <c r="B1269" s="24" t="s">
        <v>389</v>
      </c>
      <c r="C1269" s="101"/>
      <c r="D1269" s="108">
        <f>ROUND(SUM(D1264:D1268),2)</f>
        <v>0</v>
      </c>
      <c r="E1269" s="108">
        <f>ROUND(SUM(E1264:E1268),2)</f>
        <v>0</v>
      </c>
      <c r="F1269" s="108">
        <f>ROUND(SUM(F1264:F1268),2)</f>
        <v>0</v>
      </c>
      <c r="G1269" s="108">
        <f t="shared" si="75"/>
        <v>0</v>
      </c>
      <c r="H1269" s="142"/>
      <c r="I1269" s="47"/>
      <c r="J1269" s="47"/>
      <c r="K1269" s="10"/>
      <c r="L1269" s="61"/>
      <c r="T1269" s="227"/>
    </row>
    <row r="1270" spans="2:20" s="2" customFormat="1" ht="12.75">
      <c r="B1270" s="4"/>
      <c r="C1270" s="12"/>
      <c r="D1270" s="47"/>
      <c r="E1270" s="47"/>
      <c r="F1270" s="47"/>
      <c r="G1270" s="47"/>
      <c r="H1270" s="47"/>
      <c r="I1270" s="47"/>
      <c r="J1270" s="47"/>
      <c r="K1270" s="10"/>
      <c r="L1270" s="61"/>
      <c r="T1270" s="227"/>
    </row>
    <row r="1271" spans="2:20" s="2" customFormat="1" ht="25.5">
      <c r="B1271" s="266" t="s">
        <v>442</v>
      </c>
      <c r="C1271" s="320" t="s">
        <v>364</v>
      </c>
      <c r="D1271" s="321" t="s">
        <v>287</v>
      </c>
      <c r="E1271" s="47"/>
      <c r="F1271" s="47"/>
      <c r="G1271" s="47"/>
      <c r="H1271" s="47"/>
      <c r="I1271" s="47"/>
      <c r="J1271" s="47"/>
      <c r="K1271" s="10"/>
      <c r="T1271" s="227"/>
    </row>
    <row r="1272" spans="2:20" s="2" customFormat="1" ht="12.75">
      <c r="B1272" s="121" t="s">
        <v>286</v>
      </c>
      <c r="C1272" s="25"/>
      <c r="D1272" s="81"/>
      <c r="E1272" s="47"/>
      <c r="F1272" s="47"/>
      <c r="G1272" s="47"/>
      <c r="H1272" s="47"/>
      <c r="I1272" s="47"/>
      <c r="J1272" s="47"/>
      <c r="K1272" s="10"/>
      <c r="T1272" s="227"/>
    </row>
    <row r="1273" spans="2:20" s="2" customFormat="1" ht="18.75" customHeight="1">
      <c r="B1273" s="14" t="s">
        <v>274</v>
      </c>
      <c r="C1273" s="11">
        <v>5900</v>
      </c>
      <c r="D1273" s="21"/>
      <c r="E1273" s="47"/>
      <c r="F1273" s="47"/>
      <c r="G1273" s="47"/>
      <c r="H1273" s="47"/>
      <c r="I1273" s="47"/>
      <c r="J1273" s="47"/>
      <c r="K1273" s="10">
        <v>100</v>
      </c>
      <c r="L1273" s="61" t="s">
        <v>266</v>
      </c>
      <c r="T1273" s="227"/>
    </row>
    <row r="1274" spans="2:20" s="2" customFormat="1" ht="18.75" customHeight="1">
      <c r="B1274" s="319" t="s">
        <v>315</v>
      </c>
      <c r="C1274" s="100">
        <v>5900</v>
      </c>
      <c r="D1274" s="73"/>
      <c r="E1274" s="47"/>
      <c r="F1274" s="47"/>
      <c r="G1274" s="47"/>
      <c r="H1274" s="47"/>
      <c r="I1274" s="47"/>
      <c r="J1274" s="47"/>
      <c r="K1274" s="10">
        <v>150</v>
      </c>
      <c r="L1274" s="61" t="s">
        <v>266</v>
      </c>
      <c r="T1274" s="227"/>
    </row>
    <row r="1275" spans="2:20" s="2" customFormat="1" ht="18.75" customHeight="1">
      <c r="B1275" s="34" t="s">
        <v>314</v>
      </c>
      <c r="C1275" s="88">
        <v>5900</v>
      </c>
      <c r="D1275" s="22"/>
      <c r="E1275" s="47"/>
      <c r="F1275" s="47"/>
      <c r="G1275" s="47"/>
      <c r="H1275" s="47"/>
      <c r="I1275" s="47"/>
      <c r="J1275" s="47"/>
      <c r="K1275" s="10">
        <v>175</v>
      </c>
      <c r="L1275" s="61" t="s">
        <v>266</v>
      </c>
      <c r="T1275" s="227"/>
    </row>
    <row r="1276" spans="2:20" s="2" customFormat="1" ht="18" customHeight="1">
      <c r="B1276" s="63" t="s">
        <v>117</v>
      </c>
      <c r="C1276" s="64">
        <v>5900</v>
      </c>
      <c r="D1276" s="108">
        <f>ROUND(SUM(D1273:D1275),2)</f>
        <v>0</v>
      </c>
      <c r="E1276" s="47"/>
      <c r="F1276" s="47"/>
      <c r="G1276" s="47"/>
      <c r="H1276" s="47"/>
      <c r="I1276" s="47"/>
      <c r="J1276" s="47"/>
      <c r="K1276" s="10"/>
      <c r="L1276" s="61"/>
      <c r="T1276" s="227"/>
    </row>
    <row r="1277" spans="2:20" s="2" customFormat="1" ht="12.75">
      <c r="B1277" s="4"/>
      <c r="C1277" s="12"/>
      <c r="D1277" s="47"/>
      <c r="E1277" s="47"/>
      <c r="F1277" s="47"/>
      <c r="G1277" s="47"/>
      <c r="H1277" s="47"/>
      <c r="I1277" s="47"/>
      <c r="J1277" s="47"/>
      <c r="K1277" s="10"/>
      <c r="L1277" s="61"/>
      <c r="T1277" s="227"/>
    </row>
    <row r="1278" spans="2:20" s="2" customFormat="1" ht="12.75">
      <c r="B1278" s="322" t="s">
        <v>271</v>
      </c>
      <c r="C1278" s="123"/>
      <c r="D1278" s="323" t="s">
        <v>68</v>
      </c>
      <c r="E1278" s="323" t="s">
        <v>272</v>
      </c>
      <c r="F1278" s="323" t="s">
        <v>273</v>
      </c>
      <c r="G1278" s="323" t="s">
        <v>68</v>
      </c>
      <c r="H1278" s="47"/>
      <c r="I1278" s="47"/>
      <c r="J1278" s="47"/>
      <c r="K1278" s="10"/>
      <c r="L1278" s="61"/>
      <c r="T1278" s="227"/>
    </row>
    <row r="1279" spans="2:20" s="2" customFormat="1" ht="12.75">
      <c r="B1279" s="324" t="s">
        <v>440</v>
      </c>
      <c r="C1279" s="31"/>
      <c r="D1279" s="325">
        <f>IF(G2="","",LOOKUP(G2,T2:T8,U2:U8)-1)</f>
        <v>42185</v>
      </c>
      <c r="E1279" s="326" t="str">
        <f>IF(G2="","",LOOKUP(G2,T2:T8,W2:W8))</f>
        <v>2015-16</v>
      </c>
      <c r="F1279" s="326" t="str">
        <f>IF(G2="","",LOOKUP(G2,T2:T8,W2:W8))</f>
        <v>2015-16</v>
      </c>
      <c r="G1279" s="327" t="str">
        <f>IF(G2="","",LOOKUP(G2,T2:T8,V2:V8))</f>
        <v>June 30, 2016</v>
      </c>
      <c r="H1279" s="47"/>
      <c r="I1279" s="47"/>
      <c r="J1279" s="47"/>
      <c r="K1279" s="10"/>
      <c r="L1279" s="61"/>
      <c r="T1279" s="227"/>
    </row>
    <row r="1280" spans="2:20" s="2" customFormat="1" ht="18.75" customHeight="1">
      <c r="B1280" s="328" t="s">
        <v>441</v>
      </c>
      <c r="C1280" s="124"/>
      <c r="D1280" s="22"/>
      <c r="E1280" s="22">
        <v>455046.52</v>
      </c>
      <c r="F1280" s="22">
        <v>455046.52</v>
      </c>
      <c r="G1280" s="22"/>
      <c r="H1280" s="47"/>
      <c r="I1280" s="47"/>
      <c r="J1280" s="47"/>
      <c r="K1280" s="10">
        <v>200</v>
      </c>
      <c r="L1280" s="61" t="s">
        <v>266</v>
      </c>
      <c r="T1280" s="227"/>
    </row>
    <row r="1281" spans="2:20" s="2" customFormat="1" ht="15" customHeight="1">
      <c r="B1281" s="121" t="s">
        <v>288</v>
      </c>
      <c r="C1281" s="336"/>
      <c r="D1281" s="336"/>
      <c r="E1281" s="123"/>
      <c r="F1281" s="337"/>
      <c r="G1281" s="142"/>
      <c r="H1281" s="47"/>
      <c r="I1281" s="47"/>
      <c r="J1281" s="47"/>
      <c r="K1281" s="10"/>
      <c r="L1281" s="61"/>
      <c r="T1281" s="227"/>
    </row>
    <row r="1282" spans="2:20" s="2" customFormat="1" ht="18.75" customHeight="1">
      <c r="B1282" s="368" t="s">
        <v>668</v>
      </c>
      <c r="C1282" s="369"/>
      <c r="D1282" s="369"/>
      <c r="E1282" s="370"/>
      <c r="F1282" s="317">
        <v>455046.52</v>
      </c>
      <c r="G1282" s="329"/>
      <c r="H1282" s="47"/>
      <c r="I1282" s="47"/>
      <c r="J1282" s="47"/>
      <c r="K1282" s="10">
        <v>10</v>
      </c>
      <c r="L1282" s="61" t="s">
        <v>266</v>
      </c>
      <c r="T1282" s="227"/>
    </row>
    <row r="1283" spans="2:20" s="2" customFormat="1" ht="18.75" customHeight="1">
      <c r="B1283" s="330" t="s">
        <v>669</v>
      </c>
      <c r="C1283" s="331"/>
      <c r="D1283" s="331"/>
      <c r="E1283" s="331"/>
      <c r="F1283" s="317"/>
      <c r="G1283" s="329"/>
      <c r="H1283" s="47"/>
      <c r="I1283" s="47"/>
      <c r="J1283" s="47"/>
      <c r="K1283" s="10">
        <v>15</v>
      </c>
      <c r="L1283" s="61" t="s">
        <v>266</v>
      </c>
      <c r="T1283" s="227"/>
    </row>
    <row r="1284" spans="2:20" s="2" customFormat="1" ht="18.75" customHeight="1">
      <c r="B1284" s="357" t="s">
        <v>670</v>
      </c>
      <c r="C1284" s="358"/>
      <c r="D1284" s="358"/>
      <c r="E1284" s="359"/>
      <c r="F1284" s="139"/>
      <c r="G1284" s="329"/>
      <c r="H1284" s="47"/>
      <c r="I1284" s="47"/>
      <c r="J1284" s="47"/>
      <c r="K1284" s="10">
        <v>20</v>
      </c>
      <c r="L1284" s="61" t="s">
        <v>266</v>
      </c>
      <c r="T1284" s="227"/>
    </row>
    <row r="1285" spans="2:20" s="2" customFormat="1" ht="18.75" customHeight="1">
      <c r="B1285" s="357" t="s">
        <v>671</v>
      </c>
      <c r="C1285" s="358"/>
      <c r="D1285" s="358"/>
      <c r="E1285" s="359"/>
      <c r="F1285" s="139"/>
      <c r="G1285" s="329"/>
      <c r="H1285" s="47"/>
      <c r="I1285" s="47"/>
      <c r="J1285" s="47"/>
      <c r="K1285" s="10">
        <v>25</v>
      </c>
      <c r="L1285" s="61" t="s">
        <v>266</v>
      </c>
      <c r="T1285" s="227"/>
    </row>
    <row r="1286" spans="2:20" s="2" customFormat="1" ht="18.75" customHeight="1">
      <c r="B1286" s="357" t="s">
        <v>672</v>
      </c>
      <c r="C1286" s="358"/>
      <c r="D1286" s="358"/>
      <c r="E1286" s="359"/>
      <c r="F1286" s="139"/>
      <c r="G1286" s="329"/>
      <c r="H1286" s="47"/>
      <c r="I1286" s="47"/>
      <c r="J1286" s="47"/>
      <c r="K1286" s="10">
        <v>30</v>
      </c>
      <c r="L1286" s="61" t="s">
        <v>266</v>
      </c>
      <c r="T1286" s="227"/>
    </row>
    <row r="1287" spans="2:20" s="2" customFormat="1" ht="18.75" customHeight="1">
      <c r="B1287" s="357" t="s">
        <v>673</v>
      </c>
      <c r="C1287" s="358"/>
      <c r="D1287" s="358"/>
      <c r="E1287" s="359"/>
      <c r="F1287" s="139"/>
      <c r="G1287" s="329"/>
      <c r="H1287" s="47"/>
      <c r="I1287" s="47"/>
      <c r="J1287" s="47"/>
      <c r="K1287" s="10">
        <v>35</v>
      </c>
      <c r="L1287" s="61" t="s">
        <v>266</v>
      </c>
      <c r="T1287" s="227"/>
    </row>
    <row r="1288" spans="2:20" s="2" customFormat="1" ht="18.75" customHeight="1">
      <c r="B1288" s="357" t="s">
        <v>674</v>
      </c>
      <c r="C1288" s="358"/>
      <c r="D1288" s="358"/>
      <c r="E1288" s="359"/>
      <c r="F1288" s="139"/>
      <c r="G1288" s="329"/>
      <c r="H1288" s="47"/>
      <c r="I1288" s="47"/>
      <c r="J1288" s="47"/>
      <c r="K1288" s="10">
        <v>40</v>
      </c>
      <c r="L1288" s="61" t="s">
        <v>266</v>
      </c>
      <c r="S1288" s="1"/>
      <c r="T1288" s="227"/>
    </row>
    <row r="1289" spans="2:20" s="2" customFormat="1" ht="18.75" customHeight="1">
      <c r="B1289" s="357" t="s">
        <v>675</v>
      </c>
      <c r="C1289" s="358"/>
      <c r="D1289" s="358"/>
      <c r="E1289" s="359"/>
      <c r="F1289" s="139"/>
      <c r="G1289" s="329"/>
      <c r="H1289" s="47"/>
      <c r="I1289" s="47"/>
      <c r="J1289" s="47"/>
      <c r="K1289" s="10">
        <v>45</v>
      </c>
      <c r="L1289" s="61" t="s">
        <v>266</v>
      </c>
      <c r="S1289" s="1"/>
      <c r="T1289" s="227"/>
    </row>
    <row r="1290" spans="1:20" ht="18.75" customHeight="1">
      <c r="A1290" s="2"/>
      <c r="B1290" s="357" t="s">
        <v>676</v>
      </c>
      <c r="C1290" s="358"/>
      <c r="D1290" s="358"/>
      <c r="E1290" s="359"/>
      <c r="F1290" s="139"/>
      <c r="G1290" s="329"/>
      <c r="H1290" s="47"/>
      <c r="I1290" s="47"/>
      <c r="J1290" s="47"/>
      <c r="K1290" s="10">
        <v>50</v>
      </c>
      <c r="L1290" s="61" t="s">
        <v>266</v>
      </c>
      <c r="M1290" s="2"/>
      <c r="N1290" s="2"/>
      <c r="O1290" s="2"/>
      <c r="P1290" s="2"/>
      <c r="Q1290" s="2"/>
      <c r="R1290" s="2"/>
      <c r="T1290" s="227"/>
    </row>
    <row r="1291" spans="1:19" ht="18.75" customHeight="1">
      <c r="A1291" s="2"/>
      <c r="B1291" s="357" t="s">
        <v>677</v>
      </c>
      <c r="C1291" s="358"/>
      <c r="D1291" s="358"/>
      <c r="E1291" s="359"/>
      <c r="F1291" s="139"/>
      <c r="G1291" s="329"/>
      <c r="H1291" s="47"/>
      <c r="I1291" s="47"/>
      <c r="J1291" s="47"/>
      <c r="K1291" s="10">
        <v>55</v>
      </c>
      <c r="L1291" s="61" t="s">
        <v>266</v>
      </c>
      <c r="M1291" s="2"/>
      <c r="N1291" s="2"/>
      <c r="O1291" s="2"/>
      <c r="P1291" s="2"/>
      <c r="Q1291" s="2"/>
      <c r="R1291" s="2"/>
      <c r="S1291" s="2"/>
    </row>
    <row r="1292" spans="1:19" ht="18" customHeight="1">
      <c r="A1292" s="2"/>
      <c r="B1292" s="372" t="s">
        <v>226</v>
      </c>
      <c r="C1292" s="373"/>
      <c r="D1292" s="373"/>
      <c r="E1292" s="374"/>
      <c r="F1292" s="332">
        <f>SUM(F1282:F1291)</f>
        <v>455046.52</v>
      </c>
      <c r="G1292" s="47"/>
      <c r="H1292" s="47"/>
      <c r="I1292" s="47"/>
      <c r="J1292" s="47"/>
      <c r="K1292" s="10"/>
      <c r="L1292" s="2"/>
      <c r="M1292" s="2"/>
      <c r="N1292" s="2"/>
      <c r="O1292" s="2"/>
      <c r="P1292" s="2"/>
      <c r="Q1292" s="2"/>
      <c r="R1292" s="2"/>
      <c r="S1292" s="2"/>
    </row>
    <row r="1293" spans="2:20" s="2" customFormat="1" ht="12.75">
      <c r="B1293" s="4"/>
      <c r="C1293" s="12"/>
      <c r="D1293" s="47"/>
      <c r="E1293" s="47"/>
      <c r="F1293" s="47"/>
      <c r="G1293" s="47"/>
      <c r="H1293" s="47"/>
      <c r="I1293" s="47"/>
      <c r="J1293" s="47"/>
      <c r="K1293" s="10"/>
      <c r="T1293" s="227"/>
    </row>
    <row r="1294" spans="2:20" s="2" customFormat="1" ht="25.5">
      <c r="B1294" s="266" t="s">
        <v>593</v>
      </c>
      <c r="C1294" s="320" t="s">
        <v>588</v>
      </c>
      <c r="D1294" s="321" t="s">
        <v>287</v>
      </c>
      <c r="E1294" s="47"/>
      <c r="F1294" s="47"/>
      <c r="G1294" s="47"/>
      <c r="H1294" s="47"/>
      <c r="I1294" s="47"/>
      <c r="J1294" s="47"/>
      <c r="K1294" s="10"/>
      <c r="T1294" s="227"/>
    </row>
    <row r="1295" spans="2:20" s="2" customFormat="1" ht="12.75">
      <c r="B1295" s="121" t="s">
        <v>663</v>
      </c>
      <c r="C1295" s="25"/>
      <c r="D1295" s="81"/>
      <c r="E1295" s="47"/>
      <c r="F1295" s="47"/>
      <c r="G1295" s="47"/>
      <c r="H1295" s="47"/>
      <c r="I1295" s="47"/>
      <c r="J1295" s="47"/>
      <c r="K1295" s="10"/>
      <c r="S1295" s="1"/>
      <c r="T1295" s="227"/>
    </row>
    <row r="1296" spans="2:20" s="2" customFormat="1" ht="18.75" customHeight="1">
      <c r="B1296" s="14" t="s">
        <v>591</v>
      </c>
      <c r="C1296" s="11">
        <v>100</v>
      </c>
      <c r="D1296" s="21"/>
      <c r="E1296" s="47"/>
      <c r="F1296" s="47"/>
      <c r="G1296" s="47"/>
      <c r="H1296" s="47"/>
      <c r="I1296" s="47"/>
      <c r="J1296" s="47"/>
      <c r="K1296" s="10">
        <v>700</v>
      </c>
      <c r="L1296" s="61" t="s">
        <v>266</v>
      </c>
      <c r="S1296" s="1"/>
      <c r="T1296" s="227"/>
    </row>
    <row r="1297" spans="1:18" ht="18.75" customHeight="1">
      <c r="A1297" s="2"/>
      <c r="B1297" s="318" t="s">
        <v>592</v>
      </c>
      <c r="C1297" s="88">
        <v>100</v>
      </c>
      <c r="D1297" s="22"/>
      <c r="E1297" s="47"/>
      <c r="F1297" s="47"/>
      <c r="G1297" s="47"/>
      <c r="H1297" s="47"/>
      <c r="I1297" s="47"/>
      <c r="J1297" s="47"/>
      <c r="K1297" s="10">
        <v>800</v>
      </c>
      <c r="L1297" s="61" t="s">
        <v>266</v>
      </c>
      <c r="M1297" s="2"/>
      <c r="N1297" s="2"/>
      <c r="O1297" s="2"/>
      <c r="P1297" s="2"/>
      <c r="Q1297" s="2"/>
      <c r="R1297" s="2"/>
    </row>
    <row r="1298" spans="2:11" ht="12.75">
      <c r="B1298" s="4"/>
      <c r="C1298" s="12"/>
      <c r="D1298" s="13"/>
      <c r="E1298" s="13"/>
      <c r="F1298" s="13"/>
      <c r="G1298" s="13"/>
      <c r="H1298" s="13"/>
      <c r="I1298" s="13"/>
      <c r="J1298" s="50"/>
      <c r="K1298" s="9"/>
    </row>
    <row r="1299" spans="2:11" ht="12.75">
      <c r="B1299" s="4" t="s">
        <v>21</v>
      </c>
      <c r="C1299" s="12"/>
      <c r="D1299" s="13"/>
      <c r="E1299" s="13"/>
      <c r="F1299" s="13"/>
      <c r="G1299" s="13"/>
      <c r="H1299" s="13"/>
      <c r="I1299" s="13"/>
      <c r="J1299" s="50"/>
      <c r="K1299" s="9"/>
    </row>
    <row r="1300" spans="2:11" ht="12.75">
      <c r="B1300" s="4"/>
      <c r="C1300" s="12"/>
      <c r="D1300" s="13"/>
      <c r="E1300" s="13"/>
      <c r="F1300" s="13"/>
      <c r="G1300" s="13"/>
      <c r="H1300" s="13"/>
      <c r="I1300" s="13"/>
      <c r="J1300" s="50"/>
      <c r="K1300" s="9"/>
    </row>
    <row r="1301" spans="2:11" ht="12.75">
      <c r="B1301" s="4"/>
      <c r="C1301" s="12"/>
      <c r="D1301" s="13"/>
      <c r="E1301" s="13"/>
      <c r="F1301" s="13"/>
      <c r="G1301" s="13"/>
      <c r="H1301" s="13"/>
      <c r="I1301" s="13"/>
      <c r="J1301" s="50"/>
      <c r="K1301" s="9"/>
    </row>
    <row r="1302" spans="1:11" ht="12.75">
      <c r="A1302" s="9" t="s">
        <v>291</v>
      </c>
      <c r="B1302" s="94" t="str">
        <f>$B$1</f>
        <v>DISTRICT SCHOOL BOARD OF OKEECHOBEE COUNTY</v>
      </c>
      <c r="F1302" s="333"/>
      <c r="H1302" s="92"/>
      <c r="I1302" s="92"/>
      <c r="J1302" s="33"/>
      <c r="K1302" s="35" t="s">
        <v>350</v>
      </c>
    </row>
    <row r="1303" spans="2:11" ht="12.75">
      <c r="B1303" s="94" t="s">
        <v>349</v>
      </c>
      <c r="D1303" s="334"/>
      <c r="F1303" s="333"/>
      <c r="J1303" s="93"/>
      <c r="K1303" s="42" t="s">
        <v>642</v>
      </c>
    </row>
    <row r="1304" spans="2:11" ht="12.75">
      <c r="B1304" s="228" t="str">
        <f>B4</f>
        <v>For the Fiscal Year Ended June 30, 2016</v>
      </c>
      <c r="C1304" s="12"/>
      <c r="D1304" s="13"/>
      <c r="E1304" s="13"/>
      <c r="F1304" s="13"/>
      <c r="G1304" s="13"/>
      <c r="H1304" s="13"/>
      <c r="I1304" s="13"/>
      <c r="J1304" s="50"/>
      <c r="K1304" s="93" t="s">
        <v>351</v>
      </c>
    </row>
    <row r="1305" spans="2:12" ht="12.75">
      <c r="B1305" s="350" t="s">
        <v>421</v>
      </c>
      <c r="C1305" s="375" t="s">
        <v>364</v>
      </c>
      <c r="D1305" s="96">
        <v>100</v>
      </c>
      <c r="E1305" s="96">
        <v>200</v>
      </c>
      <c r="F1305" s="96">
        <v>300</v>
      </c>
      <c r="G1305" s="96">
        <v>400</v>
      </c>
      <c r="H1305" s="96">
        <v>500</v>
      </c>
      <c r="I1305" s="96">
        <v>600</v>
      </c>
      <c r="J1305" s="96">
        <v>700</v>
      </c>
      <c r="K1305" s="96"/>
      <c r="L1305" s="6"/>
    </row>
    <row r="1306" spans="2:12" ht="25.5">
      <c r="B1306" s="371"/>
      <c r="C1306" s="376"/>
      <c r="D1306" s="30" t="s">
        <v>8</v>
      </c>
      <c r="E1306" s="30" t="s">
        <v>365</v>
      </c>
      <c r="F1306" s="30" t="s">
        <v>366</v>
      </c>
      <c r="G1306" s="30" t="s">
        <v>367</v>
      </c>
      <c r="H1306" s="30" t="s">
        <v>368</v>
      </c>
      <c r="I1306" s="30" t="s">
        <v>369</v>
      </c>
      <c r="J1306" s="30" t="s">
        <v>7</v>
      </c>
      <c r="K1306" s="30" t="s">
        <v>9</v>
      </c>
      <c r="L1306" s="6"/>
    </row>
    <row r="1307" spans="2:12" ht="12.75">
      <c r="B1307" s="121" t="s">
        <v>11</v>
      </c>
      <c r="C1307" s="98"/>
      <c r="D1307" s="78"/>
      <c r="E1307" s="78"/>
      <c r="F1307" s="78"/>
      <c r="G1307" s="78"/>
      <c r="H1307" s="78"/>
      <c r="I1307" s="78"/>
      <c r="J1307" s="78"/>
      <c r="K1307" s="78"/>
      <c r="L1307" s="6"/>
    </row>
    <row r="1308" spans="2:12" ht="18.75" customHeight="1">
      <c r="B1308" s="14" t="s">
        <v>268</v>
      </c>
      <c r="C1308" s="11">
        <v>5500</v>
      </c>
      <c r="D1308" s="39">
        <v>195560.16</v>
      </c>
      <c r="E1308" s="39">
        <v>75461.89</v>
      </c>
      <c r="F1308" s="39"/>
      <c r="G1308" s="39"/>
      <c r="H1308" s="39"/>
      <c r="I1308" s="39"/>
      <c r="J1308" s="39">
        <v>1743</v>
      </c>
      <c r="K1308" s="104">
        <f aca="true" t="shared" si="76" ref="K1308:K1323">ROUND(SUM(D1308:J1308),2)</f>
        <v>272765.05</v>
      </c>
      <c r="L1308" s="6"/>
    </row>
    <row r="1309" spans="2:12" ht="18.75" customHeight="1">
      <c r="B1309" s="14" t="s">
        <v>590</v>
      </c>
      <c r="C1309" s="11">
        <v>6100</v>
      </c>
      <c r="D1309" s="39"/>
      <c r="E1309" s="39"/>
      <c r="F1309" s="39"/>
      <c r="G1309" s="39"/>
      <c r="H1309" s="39"/>
      <c r="I1309" s="39"/>
      <c r="J1309" s="39"/>
      <c r="K1309" s="104">
        <f t="shared" si="76"/>
        <v>0</v>
      </c>
      <c r="L1309" s="6"/>
    </row>
    <row r="1310" spans="2:12" ht="18.75" customHeight="1">
      <c r="B1310" s="14" t="s">
        <v>210</v>
      </c>
      <c r="C1310" s="11">
        <v>6200</v>
      </c>
      <c r="D1310" s="39"/>
      <c r="E1310" s="39"/>
      <c r="F1310" s="39"/>
      <c r="G1310" s="39"/>
      <c r="H1310" s="39"/>
      <c r="I1310" s="39"/>
      <c r="J1310" s="39"/>
      <c r="K1310" s="104">
        <f t="shared" si="76"/>
        <v>0</v>
      </c>
      <c r="L1310" s="6"/>
    </row>
    <row r="1311" spans="2:12" ht="18.75" customHeight="1">
      <c r="B1311" s="14" t="s">
        <v>211</v>
      </c>
      <c r="C1311" s="11">
        <v>6300</v>
      </c>
      <c r="D1311" s="39"/>
      <c r="E1311" s="39"/>
      <c r="F1311" s="39"/>
      <c r="G1311" s="39"/>
      <c r="H1311" s="39"/>
      <c r="I1311" s="39"/>
      <c r="J1311" s="39"/>
      <c r="K1311" s="104">
        <f t="shared" si="76"/>
        <v>0</v>
      </c>
      <c r="L1311" s="6"/>
    </row>
    <row r="1312" spans="2:12" ht="18.75" customHeight="1">
      <c r="B1312" s="14" t="s">
        <v>212</v>
      </c>
      <c r="C1312" s="11">
        <v>6400</v>
      </c>
      <c r="D1312" s="39"/>
      <c r="E1312" s="39"/>
      <c r="F1312" s="39"/>
      <c r="G1312" s="39"/>
      <c r="H1312" s="39"/>
      <c r="I1312" s="39"/>
      <c r="J1312" s="39"/>
      <c r="K1312" s="104">
        <f t="shared" si="76"/>
        <v>0</v>
      </c>
      <c r="L1312" s="6"/>
    </row>
    <row r="1313" spans="2:12" ht="18.75" customHeight="1">
      <c r="B1313" s="335" t="s">
        <v>608</v>
      </c>
      <c r="C1313" s="11">
        <v>6500</v>
      </c>
      <c r="D1313" s="39"/>
      <c r="E1313" s="39"/>
      <c r="F1313" s="39"/>
      <c r="G1313" s="39"/>
      <c r="H1313" s="39"/>
      <c r="I1313" s="39"/>
      <c r="J1313" s="39"/>
      <c r="K1313" s="104">
        <f t="shared" si="76"/>
        <v>0</v>
      </c>
      <c r="L1313" s="6"/>
    </row>
    <row r="1314" spans="2:12" ht="18.75" customHeight="1">
      <c r="B1314" s="14" t="s">
        <v>262</v>
      </c>
      <c r="C1314" s="11">
        <v>7100</v>
      </c>
      <c r="D1314" s="39"/>
      <c r="E1314" s="39"/>
      <c r="F1314" s="39"/>
      <c r="G1314" s="39"/>
      <c r="H1314" s="39"/>
      <c r="I1314" s="39"/>
      <c r="J1314" s="39"/>
      <c r="K1314" s="104">
        <f t="shared" si="76"/>
        <v>0</v>
      </c>
      <c r="L1314" s="6"/>
    </row>
    <row r="1315" spans="2:12" ht="18.75" customHeight="1">
      <c r="B1315" s="14" t="s">
        <v>213</v>
      </c>
      <c r="C1315" s="11">
        <v>7200</v>
      </c>
      <c r="D1315" s="39"/>
      <c r="E1315" s="39"/>
      <c r="F1315" s="39"/>
      <c r="G1315" s="39"/>
      <c r="H1315" s="39"/>
      <c r="I1315" s="39"/>
      <c r="J1315" s="39"/>
      <c r="K1315" s="104">
        <f t="shared" si="76"/>
        <v>0</v>
      </c>
      <c r="L1315" s="6"/>
    </row>
    <row r="1316" spans="2:12" ht="18.75" customHeight="1">
      <c r="B1316" s="14" t="s">
        <v>214</v>
      </c>
      <c r="C1316" s="11">
        <v>7300</v>
      </c>
      <c r="D1316" s="39"/>
      <c r="E1316" s="39"/>
      <c r="F1316" s="39"/>
      <c r="G1316" s="39"/>
      <c r="H1316" s="39"/>
      <c r="I1316" s="39"/>
      <c r="J1316" s="39"/>
      <c r="K1316" s="104">
        <f t="shared" si="76"/>
        <v>0</v>
      </c>
      <c r="L1316" s="6"/>
    </row>
    <row r="1317" spans="2:12" ht="18.75" customHeight="1">
      <c r="B1317" s="14" t="s">
        <v>215</v>
      </c>
      <c r="C1317" s="11">
        <v>7410</v>
      </c>
      <c r="D1317" s="39"/>
      <c r="E1317" s="39"/>
      <c r="F1317" s="39"/>
      <c r="G1317" s="39"/>
      <c r="H1317" s="39"/>
      <c r="I1317" s="39"/>
      <c r="J1317" s="39"/>
      <c r="K1317" s="104">
        <f t="shared" si="76"/>
        <v>0</v>
      </c>
      <c r="L1317" s="6"/>
    </row>
    <row r="1318" spans="2:12" ht="18.75" customHeight="1">
      <c r="B1318" s="14" t="s">
        <v>216</v>
      </c>
      <c r="C1318" s="11">
        <v>7500</v>
      </c>
      <c r="D1318" s="39"/>
      <c r="E1318" s="39"/>
      <c r="F1318" s="39"/>
      <c r="G1318" s="39"/>
      <c r="H1318" s="39"/>
      <c r="I1318" s="39"/>
      <c r="J1318" s="39"/>
      <c r="K1318" s="104">
        <f t="shared" si="76"/>
        <v>0</v>
      </c>
      <c r="L1318" s="6"/>
    </row>
    <row r="1319" spans="2:12" ht="18.75" customHeight="1">
      <c r="B1319" s="14" t="s">
        <v>217</v>
      </c>
      <c r="C1319" s="11">
        <v>7600</v>
      </c>
      <c r="D1319" s="39"/>
      <c r="E1319" s="39"/>
      <c r="F1319" s="39"/>
      <c r="G1319" s="39"/>
      <c r="H1319" s="39"/>
      <c r="I1319" s="39"/>
      <c r="J1319" s="39"/>
      <c r="K1319" s="104">
        <f t="shared" si="76"/>
        <v>0</v>
      </c>
      <c r="L1319" s="6"/>
    </row>
    <row r="1320" spans="2:12" ht="18.75" customHeight="1">
      <c r="B1320" s="14" t="s">
        <v>218</v>
      </c>
      <c r="C1320" s="11">
        <v>7700</v>
      </c>
      <c r="D1320" s="39"/>
      <c r="E1320" s="39"/>
      <c r="F1320" s="39"/>
      <c r="G1320" s="39"/>
      <c r="H1320" s="39"/>
      <c r="I1320" s="39"/>
      <c r="J1320" s="39"/>
      <c r="K1320" s="104">
        <f t="shared" si="76"/>
        <v>0</v>
      </c>
      <c r="L1320" s="6"/>
    </row>
    <row r="1321" spans="2:12" ht="18.75" customHeight="1">
      <c r="B1321" s="14" t="s">
        <v>400</v>
      </c>
      <c r="C1321" s="11">
        <v>7800</v>
      </c>
      <c r="D1321" s="39"/>
      <c r="E1321" s="39"/>
      <c r="F1321" s="39"/>
      <c r="G1321" s="39"/>
      <c r="H1321" s="39"/>
      <c r="I1321" s="39"/>
      <c r="J1321" s="39"/>
      <c r="K1321" s="104">
        <f t="shared" si="76"/>
        <v>0</v>
      </c>
      <c r="L1321" s="6"/>
    </row>
    <row r="1322" spans="2:12" ht="18.75" customHeight="1">
      <c r="B1322" s="14" t="s">
        <v>219</v>
      </c>
      <c r="C1322" s="11">
        <v>7900</v>
      </c>
      <c r="D1322" s="39"/>
      <c r="E1322" s="39"/>
      <c r="F1322" s="39"/>
      <c r="G1322" s="39"/>
      <c r="H1322" s="39"/>
      <c r="I1322" s="39"/>
      <c r="J1322" s="39"/>
      <c r="K1322" s="104">
        <f t="shared" si="76"/>
        <v>0</v>
      </c>
      <c r="L1322" s="6"/>
    </row>
    <row r="1323" spans="2:12" ht="18.75" customHeight="1">
      <c r="B1323" s="14" t="s">
        <v>220</v>
      </c>
      <c r="C1323" s="11">
        <v>8100</v>
      </c>
      <c r="D1323" s="39"/>
      <c r="E1323" s="39"/>
      <c r="F1323" s="39"/>
      <c r="G1323" s="39"/>
      <c r="H1323" s="39"/>
      <c r="I1323" s="39"/>
      <c r="J1323" s="39"/>
      <c r="K1323" s="104">
        <f t="shared" si="76"/>
        <v>0</v>
      </c>
      <c r="L1323" s="6"/>
    </row>
    <row r="1324" spans="2:12" ht="18.75" customHeight="1">
      <c r="B1324" s="14" t="s">
        <v>221</v>
      </c>
      <c r="C1324" s="11">
        <v>8200</v>
      </c>
      <c r="D1324" s="39"/>
      <c r="E1324" s="39"/>
      <c r="F1324" s="39"/>
      <c r="G1324" s="39"/>
      <c r="H1324" s="39"/>
      <c r="I1324" s="39"/>
      <c r="J1324" s="39"/>
      <c r="K1324" s="104">
        <f>ROUND(SUM(D1324:J1324),2)</f>
        <v>0</v>
      </c>
      <c r="L1324" s="6"/>
    </row>
    <row r="1325" spans="2:12" ht="18.75" customHeight="1">
      <c r="B1325" s="14" t="s">
        <v>222</v>
      </c>
      <c r="C1325" s="11">
        <v>9100</v>
      </c>
      <c r="D1325" s="39"/>
      <c r="E1325" s="39"/>
      <c r="F1325" s="39"/>
      <c r="G1325" s="39"/>
      <c r="H1325" s="39"/>
      <c r="I1325" s="39"/>
      <c r="J1325" s="39"/>
      <c r="K1325" s="104">
        <f>ROUND(SUM(D1325:J1325),2)</f>
        <v>0</v>
      </c>
      <c r="L1325" s="6"/>
    </row>
    <row r="1326" spans="2:12" ht="12.75">
      <c r="B1326" s="99" t="s">
        <v>12</v>
      </c>
      <c r="C1326" s="100"/>
      <c r="D1326" s="67"/>
      <c r="E1326" s="67"/>
      <c r="F1326" s="67"/>
      <c r="G1326" s="67"/>
      <c r="H1326" s="238"/>
      <c r="I1326" s="67"/>
      <c r="J1326" s="238"/>
      <c r="K1326" s="70"/>
      <c r="L1326" s="6"/>
    </row>
    <row r="1327" spans="2:12" ht="18.75" customHeight="1">
      <c r="B1327" s="14" t="s">
        <v>223</v>
      </c>
      <c r="C1327" s="11">
        <v>7420</v>
      </c>
      <c r="D1327" s="104"/>
      <c r="E1327" s="104"/>
      <c r="F1327" s="104"/>
      <c r="G1327" s="104"/>
      <c r="H1327" s="239"/>
      <c r="I1327" s="39"/>
      <c r="J1327" s="239"/>
      <c r="K1327" s="104">
        <f>ROUND(I1327,2)</f>
        <v>0</v>
      </c>
      <c r="L1327" s="6"/>
    </row>
    <row r="1328" spans="2:12" ht="18.75" customHeight="1">
      <c r="B1328" s="14" t="s">
        <v>224</v>
      </c>
      <c r="C1328" s="11">
        <v>9300</v>
      </c>
      <c r="D1328" s="104"/>
      <c r="E1328" s="104"/>
      <c r="F1328" s="104"/>
      <c r="G1328" s="104"/>
      <c r="H1328" s="239"/>
      <c r="I1328" s="39"/>
      <c r="J1328" s="239"/>
      <c r="K1328" s="104">
        <f>ROUND(I1328,2)</f>
        <v>0</v>
      </c>
      <c r="L1328" s="6"/>
    </row>
    <row r="1329" spans="2:12" ht="12.75">
      <c r="B1329" s="99" t="s">
        <v>13</v>
      </c>
      <c r="C1329" s="100"/>
      <c r="D1329" s="67"/>
      <c r="E1329" s="67"/>
      <c r="F1329" s="67"/>
      <c r="G1329" s="67"/>
      <c r="H1329" s="238"/>
      <c r="I1329" s="238"/>
      <c r="J1329" s="67"/>
      <c r="K1329" s="70"/>
      <c r="L1329" s="6"/>
    </row>
    <row r="1330" spans="2:12" ht="18.75" customHeight="1">
      <c r="B1330" s="14" t="s">
        <v>33</v>
      </c>
      <c r="C1330" s="11">
        <v>710</v>
      </c>
      <c r="D1330" s="104"/>
      <c r="E1330" s="104"/>
      <c r="F1330" s="104"/>
      <c r="G1330" s="104"/>
      <c r="H1330" s="239"/>
      <c r="I1330" s="239"/>
      <c r="J1330" s="39"/>
      <c r="K1330" s="104">
        <f>ROUND(J1330,2)</f>
        <v>0</v>
      </c>
      <c r="L1330" s="6"/>
    </row>
    <row r="1331" spans="2:12" ht="18.75" customHeight="1">
      <c r="B1331" s="14" t="s">
        <v>225</v>
      </c>
      <c r="C1331" s="11">
        <v>720</v>
      </c>
      <c r="D1331" s="104"/>
      <c r="E1331" s="104"/>
      <c r="F1331" s="104"/>
      <c r="G1331" s="104"/>
      <c r="H1331" s="239"/>
      <c r="I1331" s="239"/>
      <c r="J1331" s="39"/>
      <c r="K1331" s="104">
        <f>ROUND(J1331,2)</f>
        <v>0</v>
      </c>
      <c r="L1331" s="6"/>
    </row>
    <row r="1332" spans="2:12" ht="18.75" customHeight="1">
      <c r="B1332" s="63" t="s">
        <v>226</v>
      </c>
      <c r="C1332" s="101"/>
      <c r="D1332" s="103">
        <f>ROUND(SUM(D1308:D1325),2)</f>
        <v>195560.16</v>
      </c>
      <c r="E1332" s="105">
        <f>ROUND(SUM(E1308:E1325),2)</f>
        <v>75461.89</v>
      </c>
      <c r="F1332" s="105">
        <f>ROUND(SUM(F1308:F1325),2)</f>
        <v>0</v>
      </c>
      <c r="G1332" s="105">
        <f>ROUND(SUM(G1308:G1325),2)</f>
        <v>0</v>
      </c>
      <c r="H1332" s="105">
        <f>ROUND(SUM(H1308:H1325),2)</f>
        <v>0</v>
      </c>
      <c r="I1332" s="105">
        <f>ROUND(SUM(I1308:I1325)+SUM(I1327:I1328),2)</f>
        <v>0</v>
      </c>
      <c r="J1332" s="105">
        <f>ROUND(SUM(J1308:J1325)+SUM(J1330:J1331),2)</f>
        <v>1743</v>
      </c>
      <c r="K1332" s="105">
        <f>ROUND(SUM(D1332:J1332),2)</f>
        <v>272765.05</v>
      </c>
      <c r="L1332" s="6"/>
    </row>
    <row r="1333" ht="12.75"/>
    <row r="1334" spans="1:2" ht="15.75">
      <c r="A1334" s="102"/>
      <c r="B1334" s="1" t="s">
        <v>554</v>
      </c>
    </row>
    <row r="1335" ht="12.75"/>
    <row r="1336" ht="12.75">
      <c r="B1336" s="4" t="s">
        <v>21</v>
      </c>
    </row>
    <row r="1337" spans="2:12" ht="12.75">
      <c r="B1337" s="51"/>
      <c r="C1337" s="12"/>
      <c r="D1337" s="13"/>
      <c r="E1337" s="13"/>
      <c r="F1337" s="13"/>
      <c r="G1337" s="13"/>
      <c r="H1337" s="13"/>
      <c r="I1337" s="13"/>
      <c r="J1337" s="13"/>
      <c r="K1337" s="50"/>
      <c r="L1337" s="9"/>
    </row>
    <row r="1338" spans="1:5" ht="12.75">
      <c r="A1338" s="6" t="s">
        <v>122</v>
      </c>
      <c r="B1338" s="6"/>
      <c r="C1338" s="6"/>
      <c r="D1338" s="6"/>
      <c r="E1338" s="6"/>
    </row>
  </sheetData>
  <sheetProtection/>
  <mergeCells count="67">
    <mergeCell ref="C1142:C1143"/>
    <mergeCell ref="B1305:B1306"/>
    <mergeCell ref="B1292:E1292"/>
    <mergeCell ref="B1288:E1288"/>
    <mergeCell ref="B1289:E1289"/>
    <mergeCell ref="B1290:E1290"/>
    <mergeCell ref="B1291:E1291"/>
    <mergeCell ref="C1305:C1306"/>
    <mergeCell ref="B1080:B1081"/>
    <mergeCell ref="B1287:E1287"/>
    <mergeCell ref="B1105:B1106"/>
    <mergeCell ref="C955:C956"/>
    <mergeCell ref="B955:B956"/>
    <mergeCell ref="C1207:C1208"/>
    <mergeCell ref="C1241:C1242"/>
    <mergeCell ref="B1285:E1285"/>
    <mergeCell ref="B1282:E1282"/>
    <mergeCell ref="B1284:E1284"/>
    <mergeCell ref="C689:C690"/>
    <mergeCell ref="B1017:B1018"/>
    <mergeCell ref="B1286:E1286"/>
    <mergeCell ref="C1174:C1175"/>
    <mergeCell ref="C1191:C1192"/>
    <mergeCell ref="C1197:C1198"/>
    <mergeCell ref="B689:B690"/>
    <mergeCell ref="C835:C836"/>
    <mergeCell ref="C1105:C1106"/>
    <mergeCell ref="C1220:C1221"/>
    <mergeCell ref="I379:I380"/>
    <mergeCell ref="B85:B86"/>
    <mergeCell ref="H379:H380"/>
    <mergeCell ref="G379:G380"/>
    <mergeCell ref="B626:B627"/>
    <mergeCell ref="C626:C627"/>
    <mergeCell ref="C85:C86"/>
    <mergeCell ref="B416:B417"/>
    <mergeCell ref="C379:C380"/>
    <mergeCell ref="K626:K627"/>
    <mergeCell ref="K416:K417"/>
    <mergeCell ref="B482:B483"/>
    <mergeCell ref="C416:C417"/>
    <mergeCell ref="C482:C483"/>
    <mergeCell ref="K85:K86"/>
    <mergeCell ref="B311:B312"/>
    <mergeCell ref="C311:C312"/>
    <mergeCell ref="K311:K312"/>
    <mergeCell ref="B379:B380"/>
    <mergeCell ref="F1080:F1081"/>
    <mergeCell ref="N835:N836"/>
    <mergeCell ref="B835:B836"/>
    <mergeCell ref="K482:K483"/>
    <mergeCell ref="B548:B549"/>
    <mergeCell ref="C548:C549"/>
    <mergeCell ref="K548:K549"/>
    <mergeCell ref="N777:N778"/>
    <mergeCell ref="B777:B778"/>
    <mergeCell ref="C777:C778"/>
    <mergeCell ref="K689:K690"/>
    <mergeCell ref="E1080:E1081"/>
    <mergeCell ref="B890:B891"/>
    <mergeCell ref="C890:C891"/>
    <mergeCell ref="K955:K956"/>
    <mergeCell ref="F1105:F1106"/>
    <mergeCell ref="C1017:C1018"/>
    <mergeCell ref="K1017:K1018"/>
    <mergeCell ref="K890:K891"/>
    <mergeCell ref="C1080:C1081"/>
  </mergeCells>
  <dataValidations count="21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108:D1109 D1111:D1115 D1117 D1119:D1123 D1125:D1130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111:E1115 E1117 E1119:E1123 E1125:E1127 E1129:E1130 E1108:E1109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148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149">
      <formula1>0</formula1>
    </dataValidation>
    <dataValidation type="decimal" operator="greaterThanOrEqual" allowBlank="1" showInputMessage="1" showErrorMessage="1" sqref="F1150 F1152 F1158:F1160 D1177:G1180 D1184:D1188 F1184:G1188 D1195:G1195 D1201:G1205 D1210:D1212 D1223:F1225 D1227:F1229 D1231:F1233 D1235:F1237 D1243:F1243 G1148:G1160 D1273:D1275 D1280:G1280 F1282:F1291 D1308:J1325 I1327:I1328 J1330:J1331 D978:J981 D975:J976 D964:J971 D958:J961 D919:D920 D89:D105 D123:D125 D127:D132 D652 D167:D176 D843:M847 D849:M855 D220:D222 D224:D230 D840:M841 D837:M838 D1091:D1096 D1040:J1043 E88:J105 D338:D340 D342:D348 D1037:J1037 D654:D660 D1051:J1057 D1026:J1033 D989:J995 D1020:J1023 D728:J729 D706:J708 D737:J738 D922:D927 D443:D445 D447:D453 D509:D511 D513:D519 H1155 G1119:J1123 D575:D577 D579:D585 G1111:J1115 G1108:J1109 D731:J734 D742:J748 D725:J726 D888 D1254:I1258 H1145:H1146 H1148:H1149 H1152 H1158 F1154:F1155 D1148:E1155 D1156:F1156 D1157:E1160 D1144:G1147 D8:D9 D1296:D1297 D1082:D1088 D701:J701 D704:J704 I1144:I1160 D1264:G1268">
      <formula1>0</formula1>
    </dataValidation>
    <dataValidation type="decimal" operator="lessThanOrEqual" allowBlank="1" showInputMessage="1" showErrorMessage="1" errorTitle="Value Error" error="Value in this cell must be negative." sqref="D858:M864 D135:D140 D233:D239 D842:M842 D839:M839 D588:D594 D456:D462 D522:D528 D663:D669 D351:D357 D727:J727 D735:J736 D739:J740 D751:J757 D730:J730 D998:J1004 D982:J984 D930:D935 D1060:J1066 D1044:J1046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946 D250 D368 D473 D539 D605 D680 D768:J768 D875:M87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109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109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1, Exhibit K-13, Schedule of Categorical Programs." sqref="D1253:I1253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082:F1088 E1091:F1096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0:D65 D67:D75 D166:D176 D179:D182 D185 D188:D196 D264:D268 D291 D294 D297:D301 D804:M807 F389 D401:F401 D404:F406 D388:E388 D885:D887 D616 D619 D622:D623 D692:J693 D695:J695 D697:J698 D704:J707 D710:J713 D780:M781 D783:M783 D35:D38 D382:E385 D398:F398 D7:D9 D271:D287 D390:F394 D18:D28 D795:M795 D701:J701 D798:M801 D30:D33 D785:M792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6 D295 D802:M802 D620 D705:J705 D402:F402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09:D216 J914:J915 I333:I334 D419:J436 I438:I439 D485:J502 I504:I505 D551:J568 I570:I571 D629:J645 I647:I648 D718:J721 D812:M820 D822:M825 D893:J909 I911:I912 D314:J331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703:J703 D797:M797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703:J703 D797:M797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702:J702 D796:M796">
      <formula1>0</formula1>
    </dataValidation>
    <dataValidation type="decimal" operator="greaterThanOrEqual" allowBlank="1" showInputMessage="1" showErrorMessage="1" errorTitle="Value Error" error="Value in this cell must be positive." sqref="E1144:E1160">
      <formula1>0</formula1>
    </dataValidation>
    <dataValidation type="list" allowBlank="1" showInputMessage="1" showErrorMessage="1" sqref="G1">
      <formula1>$S$1:$S$68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62" r:id="rId1"/>
  <rowBreaks count="7" manualBreakCount="7">
    <brk id="327" min="1" max="10" man="1"/>
    <brk id="431" min="1" max="10" man="1"/>
    <brk id="497" min="1" max="10" man="1"/>
    <brk id="563" min="1" max="10" man="1"/>
    <brk id="640" min="1" max="10" man="1"/>
    <brk id="714" min="1" max="10" man="1"/>
    <brk id="90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STEVENS, JANIS</cp:lastModifiedBy>
  <cp:lastPrinted>2016-09-06T17:07:18Z</cp:lastPrinted>
  <dcterms:created xsi:type="dcterms:W3CDTF">2000-07-06T13:27:15Z</dcterms:created>
  <dcterms:modified xsi:type="dcterms:W3CDTF">2016-09-29T12:38:07Z</dcterms:modified>
  <cp:category/>
  <cp:version/>
  <cp:contentType/>
  <cp:contentStatus/>
</cp:coreProperties>
</file>