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55" yWindow="1125" windowWidth="7725" windowHeight="7860" activeTab="0"/>
  </bookViews>
  <sheets>
    <sheet name="ESE348" sheetId="1" r:id="rId1"/>
  </sheets>
  <definedNames>
    <definedName name="ACwvu.Cap._.Proj._.Dist._.Pg._.28." localSheetId="0" hidden="1">'ESE348'!#REF!</definedName>
    <definedName name="ACwvu.Cap._.Proj._.Dist._.Pg._.29." localSheetId="0" hidden="1">'ESE348'!#REF!</definedName>
    <definedName name="ACwvu.Cap._.Proj._.Dist._.Pg._.30." localSheetId="0" hidden="1">'ESE348'!#REF!</definedName>
    <definedName name="ACwvu.Cap._.Proj._.Dist._.Pg._.31." localSheetId="0" hidden="1">'ESE348'!#REF!</definedName>
    <definedName name="ACwvu.Categorical._.Dist._.Pg._.47." localSheetId="0" hidden="1">'ESE348'!#REF!</definedName>
    <definedName name="ACwvu.Debt._.Serv._.Dist._.Pg._.25." localSheetId="0" hidden="1">'ESE348'!#REF!</definedName>
    <definedName name="ACwvu.Enterprise._.Funds._.Dist._.Pg._.34." localSheetId="0" hidden="1">'ESE348'!#REF!</definedName>
    <definedName name="ACwvu.Expend._.Trust._.Dist._.Pg._.44." localSheetId="0" hidden="1">'ESE348'!#REF!</definedName>
    <definedName name="ACwvu.Gen._.Fund._.Dist._.Pg._.14." localSheetId="0" hidden="1">'ESE348'!$B$1:$D$77</definedName>
    <definedName name="ACwvu.Gen._.Fund._.Dist._.Pg._.15." localSheetId="0" hidden="1">'ESE348'!$B$80:$K$113</definedName>
    <definedName name="ACwvu.Gen._.Fund._.Dist._.Pg._.16." localSheetId="0" hidden="1">'ESE348'!$B$116:$D$154</definedName>
    <definedName name="ACwvu.GLTD._.Dist._.Pg._.45." localSheetId="0" hidden="1">'ESE348'!#REF!</definedName>
    <definedName name="ACwvu.GLTD._.Dist._.Pg._.46." localSheetId="0" hidden="1">'ESE348'!#REF!</definedName>
    <definedName name="ACwvu.Int._.Serv._.Dist._.Pg._.35." localSheetId="0" hidden="1">'ESE348'!#REF!</definedName>
    <definedName name="ACwvu.Non._.Exp._.Trust._.Dist._.Pg._.36." localSheetId="0" hidden="1">'ESE348'!#REF!</definedName>
    <definedName name="ACwvu.Spec._.Food._.Serv._.Dist._.Pg._.20." localSheetId="0" hidden="1">'ESE348'!#REF!</definedName>
    <definedName name="ACwvu.Spec._.Food._.Serv._.Dist._.Pg._.21." localSheetId="0" hidden="1">'ESE348'!#REF!</definedName>
    <definedName name="ACwvu.Spec._.Other._.Dist._.Pg._.22." localSheetId="0" hidden="1">'ESE348'!#REF!</definedName>
    <definedName name="ACwvu.Spec._.Other._.Dist._.Pg._.23." localSheetId="0" hidden="1">'ESE348'!#REF!</definedName>
    <definedName name="ACwvu.SubObject._.Dist._.Pg._.48." localSheetId="0" hidden="1">'ESE348'!#REF!</definedName>
    <definedName name="_xlnm.Print_Area" localSheetId="0">'ESE348'!$B$1:$D$77</definedName>
    <definedName name="Swvu.Cap._.Proj._.Dist._.Pg._.28." localSheetId="0" hidden="1">'ESE348'!#REF!</definedName>
    <definedName name="Swvu.Cap._.Proj._.Dist._.Pg._.29." localSheetId="0" hidden="1">'ESE348'!#REF!</definedName>
    <definedName name="Swvu.Cap._.Proj._.Dist._.Pg._.30." localSheetId="0" hidden="1">'ESE348'!#REF!</definedName>
    <definedName name="Swvu.Cap._.Proj._.Dist._.Pg._.31." localSheetId="0" hidden="1">'ESE348'!#REF!</definedName>
    <definedName name="Swvu.Categorical._.Dist._.Pg._.47." localSheetId="0" hidden="1">'ESE348'!#REF!</definedName>
    <definedName name="Swvu.Debt._.Serv._.Dist._.Pg._.25." localSheetId="0" hidden="1">'ESE348'!#REF!</definedName>
    <definedName name="Swvu.Enterprise._.Funds._.Dist._.Pg._.34." localSheetId="0" hidden="1">'ESE348'!#REF!</definedName>
    <definedName name="Swvu.Expend._.Trust._.Dist._.Pg._.44." localSheetId="0" hidden="1">'ESE348'!#REF!</definedName>
    <definedName name="Swvu.Gen._.Fund._.Dist._.Pg._.14." localSheetId="0" hidden="1">'ESE348'!$B$1:$D$77</definedName>
    <definedName name="Swvu.Gen._.Fund._.Dist._.Pg._.15." localSheetId="0" hidden="1">'ESE348'!$B$80:$K$113</definedName>
    <definedName name="Swvu.Gen._.Fund._.Dist._.Pg._.16." localSheetId="0" hidden="1">'ESE348'!$B$116:$D$154</definedName>
    <definedName name="Swvu.GLTD._.Dist._.Pg._.45." localSheetId="0" hidden="1">'ESE348'!#REF!</definedName>
    <definedName name="Swvu.GLTD._.Dist._.Pg._.46." localSheetId="0" hidden="1">'ESE348'!#REF!</definedName>
    <definedName name="Swvu.Int._.Serv._.Dist._.Pg._.35." localSheetId="0" hidden="1">'ESE348'!#REF!</definedName>
    <definedName name="Swvu.Non._.Exp._.Trust._.Dist._.Pg._.36." localSheetId="0" hidden="1">'ESE348'!#REF!</definedName>
    <definedName name="Swvu.Spec._.Food._.Serv._.Dist._.Pg._.20." localSheetId="0" hidden="1">'ESE348'!#REF!</definedName>
    <definedName name="Swvu.Spec._.Food._.Serv._.Dist._.Pg._.21." localSheetId="0" hidden="1">'ESE348'!#REF!</definedName>
    <definedName name="Swvu.Spec._.Other._.Dist._.Pg._.22." localSheetId="0" hidden="1">'ESE348'!#REF!</definedName>
    <definedName name="Swvu.Spec._.Other._.Dist._.Pg._.23." localSheetId="0" hidden="1">'ESE348'!#REF!</definedName>
    <definedName name="Swvu.SubObject._.Dist._.Pg._.48." localSheetId="0" hidden="1">'ESE348'!#REF!</definedName>
    <definedName name="wrn.All._.Funds." hidden="1">{"Pg  1-General Fund",#N/A,FALSE,"ESE348";"Pg  2-General Fund",#N/A,FALSE,"ESE348";"Pg  3-General Fund",#N/A,FALSE,"ESE348";"Pg  4-Food Services",#N/A,FALSE,"ESE348";"Pg  5-Food Services",#N/A,FALSE,"ESE348";"Pg  6-Other Federal Programs",#N/A,FALSE,"ESE348";"Pg  7-Other Federal Programs",#N/A,FALSE,"ESE348";"Pg  8-Federal Stimulus",#N/A,FALSE,"ESE348";"Pg  9-SFSF",#N/A,FALSE,"ESE348";"Pg 10-Targeted ARRA",#N/A,FALSE,"ESE348";"Pg 11-Other ARRA",#N/A,FALSE,"ESE348";"Pg 12-Race to the Top",#N/A,FALSE,"ESE348";"Pg 13-Ed Jobs",#N/A,FALSE,"ESE348";"Pg 14-Misc Special Projects",#N/A,FALSE,"ESE348";"Pg 15-Debt Service",#N/A,FALSE,"ESE348";"Pg 16-Capital Projects",#N/A,FALSE,"ESE348";"Pg 17-Capital Projects",#N/A,FALSE,"ESE348";"Pg 18-Permanent Fund",#N/A,FALSE,"ESE348";"Pg 19-Enterprise Funds",#N/A,FALSE,"ESE348";"Pg 20-Internal Service Funds",#N/A,FALSE,"ESE348";"Pg 21-School Internal Funds",#N/A,FALSE,"ESE348";"Pg 22-Long-Term Liabilities",#N/A,FALSE,"ESE348";"Pg 23-Categorical Programs",#N/A,FALSE,"ESE348";"Pg 24-Subobject and Other",#N/A,FALSE,"ESE348";"Pg 25-Subobject and Other",#N/A,FALSE,"ESE348";"Pg 26-Subobject and Other",#N/A,FALSE,"ESE348";"Pg 27-VPK Expenditures",#N/A,FALSE,"ESE348"}</definedName>
    <definedName name="wrn.All._.Special._.Revenue._.Funds." hidden="1">{"Pg  4-Food Services",#N/A,FALSE,"ESE348";"Pg  5-Food Services",#N/A,FALSE,"ESE348";"Pg  6-Other Federal Programs",#N/A,FALSE,"ESE348";"Pg  7-Other Federal Programs",#N/A,FALSE,"ESE348";"Pg  8-Federal Stimulus",#N/A,FALSE,"ESE348";"Pg  9-SFSF",#N/A,FALSE,"ESE348";"Pg 10-Targeted ARRA",#N/A,FALSE,"ESE348";"Pg 11-Other ARRA",#N/A,FALSE,"ESE348";"Pg 12-Race to the Top",#N/A,FALSE,"ESE348";"Pg 13-Ed Jobs",#N/A,FALSE,"ESE348";"Pg 14-Misc Special Projects",#N/A,FALSE,"ESE348"}</definedName>
    <definedName name="wrn.Exhibit._.K._.1._.General._.Fund." hidden="1">{"Pg  1-General Fund",#N/A,FALSE,"ESE348";"Pg  2-General Fund",#N/A,FALSE,"ESE348";"Pg  3-General Fund",#N/A,FALSE,"ESE348"}</definedName>
    <definedName name="wrn.Exhibit._.K._.2._.Food._.Services." hidden="1">{"Pg  4-Food Services",#N/A,FALSE,"ESE348";"Pg  5-Food Services",#N/A,FALSE,"ESE348"}</definedName>
    <definedName name="wrn.Exhibit._.K._.3._.Other._.Federal._.Programs." hidden="1">{"Pg  6-Other Federal Programs",#N/A,FALSE,"ESE348";"Pg  7-Other Federal Programs",#N/A,FALSE,"ESE348"}</definedName>
    <definedName name="wrn.Exhibit._.K._.4._.Federal._.Stimulus." hidden="1">{"Pg  8-Federal Stimulus",#N/A,FALSE,"ESE348";"Pg  9-SFSF",#N/A,FALSE,"ESE348";"Pg 10-Targeted ARRA",#N/A,FALSE,"ESE348";"Pg 11-Other ARRA",#N/A,FALSE,"ESE348";"Pg 12-Race to the Top",#N/A,FALSE,"ESE348";"Pg 13-Ed Jobs",#N/A,FALSE,"ESE348"}</definedName>
    <definedName name="wrn.Exhibit._.K._.5._.Miscellaneous._.Special._.Revenue." hidden="1">{"Pg 14-Misc Special Projects",#N/A,FALSE,"ESE348"}</definedName>
    <definedName name="wrn.Exhibit._.K._.6._.Debt._.Service." hidden="1">{"Pg 15-Debt Service",#N/A,FALSE,"ESE348"}</definedName>
    <definedName name="wrn.Exhibit._.K._.7._.Capital._.Projects." hidden="1">{"Pg 16-Capital Projects",#N/A,FALSE,"ESE348";"Pg 17-Capital Projects",#N/A,FALSE,"ESE348"}</definedName>
    <definedName name="wrn.Exhibit._.K._.8._.Permanent._.Fund." hidden="1">{"Pg 18-Permanent Fund",#N/A,FALSE,"ESE348"}</definedName>
    <definedName name="wrn.Exhibit._.K._.9._.Enterprise._.Funds." hidden="1">{"Pg 19-Enterprise Funds",#N/A,FALSE,"ESE348"}</definedName>
    <definedName name="wrn.Exhibit._.K10._.Internal._.Service._.Funds." hidden="1">{"Pg 20-Internal Service Funds",#N/A,FALSE,"ESE348"}</definedName>
    <definedName name="wrn.Exhibit._.K11._.School._.Internal._.Funds." hidden="1">{"Pg 21-School Internal Funds",#N/A,FALSE,"ESE348"}</definedName>
    <definedName name="wrn.Exhibit._.K12._.LongTerm._.Liabilities." hidden="1">{"Pg 22-Long-Term Liabilities",#N/A,FALSE,"ESE348"}</definedName>
    <definedName name="wrn.Exhibit._.K13._.Categorical._.Programs." hidden="1">{"Pg 23-Categorical Programs",#N/A,FALSE,"ESE348"}</definedName>
    <definedName name="wrn.Exhibit._.K14._.Subobject._.and._.Other._.Data." hidden="1">{"Pg 24-Subobject and Other",#N/A,FALSE,"ESE348";"Pg 25-Subobject and Other",#N/A,FALSE,"ESE348";"Pg 26-Subobject and Other",#N/A,FALSE,"ESE348"}</definedName>
    <definedName name="wrn.Exhibit._.K15._.VPK._.Expenditures." hidden="1">{"Pg 27-VPK Expenditures",#N/A,FALSE,"ESE348"}</definedName>
    <definedName name="wvu.Cap._.Proj._.Dist._.Pg._.28." localSheetId="0" hidden="1">{TRUE,TRUE,0.4,-15.8,385.2,202.8,FALSE,FALSE,TRUE,FALSE,0,2,#N/A,499,#N/A,2.18279569892473,10.2307692307692,1,FALSE,FALSE,3,TRUE,1,FALSE,100,"Swvu.Cap._.Proj._.Dist._.Pg._.28.","ACwvu.Cap._.Proj._.Dist._.Pg._.28.",#N/A,FALSE,FALSE,0,0,0,0,2,"","",TRUE,FALSE,FALSE,FALSE,1,#N/A,1,1,"=R500C2:R542C8",FALSE,#N/A,#N/A,FALSE,FALSE,FALSE,5,300,300,FALSE,FALSE,TRUE,TRUE,TRUE}</definedName>
    <definedName name="wvu.Cap._.Proj._.Dist._.Pg._.29." localSheetId="0" hidden="1">{TRUE,TRUE,0.4,-15.8,385.2,202.8,FALSE,FALSE,TRUE,FALSE,0,2,#N/A,500,#N/A,2.18279569892473,10.2307692307692,1,FALSE,FALSE,3,TRUE,1,FALSE,100,"Swvu.Cap._.Proj._.Dist._.Pg._.29.","ACwvu.Cap._.Proj._.Dist._.Pg._.29.",#N/A,FALSE,FALSE,0,0,0,0,2,"","",TRUE,FALSE,FALSE,FALSE,1,#N/A,1,1,"=R552C2:R594C8",FALSE,#N/A,#N/A,FALSE,FALSE,FALSE,5,300,300,FALSE,FALSE,TRUE,TRUE,TRUE}</definedName>
    <definedName name="wvu.Cap._.Proj._.Dist._.Pg._.30." localSheetId="0" hidden="1">{TRUE,TRUE,0.4,-15.8,385.2,202.8,FALSE,FALSE,TRUE,FALSE,0,2,#N/A,604,#N/A,2.18279569892473,10.2307692307692,1,FALSE,FALSE,3,TRUE,1,FALSE,100,"Swvu.Cap._.Proj._.Dist._.Pg._.30.","ACwvu.Cap._.Proj._.Dist._.Pg._.30.",#N/A,FALSE,FALSE,0,0,0,0,2,"","",TRUE,FALSE,FALSE,FALSE,1,#N/A,1,1,"=R604C2:R642C8",FALSE,#N/A,#N/A,FALSE,FALSE,FALSE,5,300,300,FALSE,FALSE,TRUE,TRUE,TRUE}</definedName>
    <definedName name="wvu.Cap._.Proj._.Dist._.Pg._.31." localSheetId="0" hidden="1">{TRUE,TRUE,0.4,-15.8,385.2,202.8,FALSE,FALSE,TRUE,FALSE,0,2,#N/A,651,#N/A,2.18279569892473,10.2307692307692,1,FALSE,FALSE,3,TRUE,1,FALSE,100,"Swvu.Cap._.Proj._.Dist._.Pg._.31.","ACwvu.Cap._.Proj._.Dist._.Pg._.31.",#N/A,FALSE,FALSE,0,0,0,0,2,"","",TRUE,FALSE,FALSE,FALSE,1,#N/A,1,1,"=R652C2:R689C8",FALSE,#N/A,#N/A,FALSE,FALSE,FALSE,5,300,300,FALSE,FALSE,TRUE,TRUE,TRUE}</definedName>
    <definedName name="wvu.Categorical._.Dist._.Pg._.47." localSheetId="0" hidden="1">{TRUE,TRUE,0.4,-15.8,385.2,202.8,FALSE,FALSE,TRUE,FALSE,0,2,#N/A,1004,#N/A,2.13440860215054,8.34146341463415,1,FALSE,FALSE,3,TRUE,1,FALSE,100,"Swvu.Categorical._.Dist._.Pg._.47.","ACwvu.Categorical._.Dist._.Pg._.47.",#N/A,FALSE,FALSE,0,0,0,0,2,"","",TRUE,FALSE,FALSE,FALSE,1,#N/A,1,1,"=R1006C2:R1033C10",FALSE,#N/A,#N/A,FALSE,FALSE,FALSE,5,300,300,FALSE,FALSE,TRUE,TRUE,TRUE}</definedName>
    <definedName name="wvu.Debt._.Serv._.Dist._.Pg._.25." localSheetId="0" hidden="1">{TRUE,TRUE,0.4,-15.8,385.2,202.8,FALSE,FALSE,TRUE,FALSE,0,1,#N/A,439,#N/A,2.69230769230769,11.5652173913043,1,FALSE,FALSE,3,TRUE,1,FALSE,100,"Swvu.Debt._.Serv._.Dist._.Pg._.25.","ACwvu.Debt._.Serv._.Dist._.Pg._.25.",#N/A,FALSE,FALSE,0,0,0,0,2,"","",TRUE,FALSE,FALSE,FALSE,1,#N/A,1,1,"=R439C2:R490C10",FALSE,#N/A,#N/A,FALSE,FALSE,FALSE,5,300,300,FALSE,FALSE,TRUE,TRUE,TRUE}</definedName>
    <definedName name="wvu.Enterprise._.Funds._.Dist._.Pg._.34." localSheetId="0" hidden="1">{TRUE,TRUE,0.4,-15.8,385.2,202.8,FALSE,FALSE,TRUE,FALSE,0,2,#N/A,697,#N/A,2.18279569892473,10.56,1,FALSE,FALSE,3,TRUE,1,FALSE,100,"Swvu.Enterprise._.Funds._.Dist._.Pg._.34.","ACwvu.Enterprise._.Funds._.Dist._.Pg._.34.",#N/A,FALSE,FALSE,0,0,0,0,2,"","",TRUE,FALSE,FALSE,FALSE,1,#N/A,1,1,"=R699C2:R748C11",FALSE,#N/A,#N/A,FALSE,FALSE,FALSE,5,300,300,FALSE,FALSE,TRUE,TRUE,TRUE}</definedName>
    <definedName name="wvu.Expend._.Trust._.Dist._.Pg._.44." localSheetId="0" hidden="1">{TRUE,TRUE,0.4,-15.8,385.2,202.8,FALSE,FALSE,TRUE,FALSE,0,2,#N/A,872,#N/A,2.18279569892473,10.6923076923077,1,FALSE,FALSE,3,TRUE,1,FALSE,100,"Swvu.Expend._.Trust._.Dist._.Pg._.44.","ACwvu.Expend._.Trust._.Dist._.Pg._.44.",#N/A,FALSE,FALSE,0,0,0,0,2,"","",TRUE,FALSE,FALSE,FALSE,1,#N/A,1,1,"=R874C2:R922C11",FALSE,#N/A,#N/A,FALSE,FALSE,FALSE,5,300,300,FALSE,FALSE,TRUE,TRUE,TRUE}</definedName>
    <definedName name="wvu.Gen._.Fund._.Dist._.Pg._.14." localSheetId="0" hidden="1">{TRUE,TRUE,0.4,-15.8,385.2,202.8,FALSE,FALSE,TRUE,FALSE,0,2,#N/A,7,#N/A,2.18279569892473,12.8095238095238,1,FALSE,FALSE,3,TRUE,1,FALSE,100,"Swvu.Gen._.Fund._.Dist._.Pg._.14.","ACwvu.Gen._.Fund._.Dist._.Pg._.14.",#N/A,FALSE,FALSE,0,0,0,0,1,"","",TRUE,FALSE,FALSE,FALSE,1,#N/A,1,1,"=R10C2:R88C4",FALSE,#N/A,#N/A,FALSE,FALSE,FALSE,5,300,300,FALSE,FALSE,TRUE,TRUE,TRUE}</definedName>
    <definedName name="wvu.Gen._.Fund._.Dist._.Pg._.15." localSheetId="0" hidden="1">{TRUE,TRUE,0.4,-15.8,385.2,202.8,FALSE,FALSE,TRUE,FALSE,0,1,#N/A,97,#N/A,2.69230769230769,8.02857142857143,1,FALSE,FALSE,3,TRUE,1,FALSE,100,"Swvu.Gen._.Fund._.Dist._.Pg._.15.","ACwvu.Gen._.Fund._.Dist._.Pg._.15.",#N/A,FALSE,FALSE,0,0,0,0,2,"","",TRUE,FALSE,FALSE,FALSE,1,#N/A,1,1,"=R98C2:R133C11",FALSE,#N/A,#N/A,FALSE,FALSE,FALSE,5,300,300,FALSE,FALSE,TRUE,TRUE,TRUE}</definedName>
    <definedName name="wvu.Gen._.Fund._.Dist._.Pg._.16." localSheetId="0" hidden="1">{TRUE,TRUE,0.4,-15.8,385.2,202.8,FALSE,FALSE,TRUE,FALSE,0,4,#N/A,183,#N/A,3.1505376344086,11.4230769230769,1,FALSE,FALSE,3,TRUE,1,FALSE,100,"Swvu.Gen._.Fund._.Dist._.Pg._.16.","ACwvu.Gen._.Fund._.Dist._.Pg._.16.",#N/A,FALSE,FALSE,0,0,0,0,1,"","",TRUE,FALSE,FALSE,FALSE,1,#N/A,1,1,"=R143C2:R184C4",FALSE,#N/A,#N/A,FALSE,FALSE,FALSE,5,300,300,FALSE,FALSE,TRUE,TRUE,TRUE}</definedName>
    <definedName name="wvu.GLTD._.Dist._.Pg._.45." localSheetId="0" hidden="1">{TRUE,TRUE,0.4,-15.8,385.2,202.8,FALSE,FALSE,TRUE,FALSE,0,2,#N/A,930,#N/A,2.18279569892473,8.45714285714286,1,FALSE,FALSE,3,TRUE,1,FALSE,100,"Swvu.GLTD._.Dist._.Pg._.45.","ACwvu.GLTD._.Dist._.Pg._.45.",#N/A,FALSE,FALSE,0,0,0,0,2,"","",TRUE,FALSE,FALSE,FALSE,1,#N/A,1,1,"=R932C2:R959C8",FALSE,#N/A,#N/A,FALSE,FALSE,FALSE,5,300,300,FALSE,FALSE,TRUE,TRUE,TRUE}</definedName>
    <definedName name="wvu.GLTD._.Dist._.Pg._.46." localSheetId="0" hidden="1">{TRUE,TRUE,0.4,-15.8,385.2,202.8,FALSE,FALSE,TRUE,FALSE,0,2,#N/A,967,#N/A,2.18279569892473,8.28571428571429,1,FALSE,FALSE,3,TRUE,1,FALSE,100,"Swvu.GLTD._.Dist._.Pg._.46.","ACwvu.GLTD._.Dist._.Pg._.46.",#N/A,FALSE,FALSE,0,0,0,0,2,"","",TRUE,FALSE,FALSE,FALSE,1,#N/A,1,1,"=R969C2:R996C8",FALSE,#N/A,#N/A,FALSE,FALSE,FALSE,5,300,300,FALSE,FALSE,TRUE,TRUE,TRUE}</definedName>
    <definedName name="wvu.Int._.Serv._.Dist._.Pg._.35." localSheetId="0" hidden="1">{TRUE,TRUE,0.4,-15.8,385.2,202.8,FALSE,FALSE,TRUE,FALSE,0,2,#N/A,756,#N/A,2.18279569892473,10.56,1,FALSE,FALSE,3,TRUE,1,FALSE,100,"Swvu.Int._.Serv._.Dist._.Pg._.35.","ACwvu.Int._.Serv._.Dist._.Pg._.35.",#N/A,FALSE,FALSE,0,0,0,0,2,"","",TRUE,FALSE,FALSE,FALSE,1,#N/A,1,1,"=R758C2:R807C11",FALSE,#N/A,#N/A,FALSE,FALSE,FALSE,5,300,300,FALSE,FALSE,TRUE,TRUE,TRUE}</definedName>
    <definedName name="wvu.Non._.Exp._.Trust._.Dist._.Pg._.36." localSheetId="0" hidden="1">{TRUE,TRUE,0.4,-15.8,385.2,202.8,FALSE,FALSE,TRUE,FALSE,0,2,#N/A,815,#N/A,2.18279569892473,10.2307692307692,1,FALSE,FALSE,3,TRUE,1,FALSE,100,"Swvu.Non._.Exp._.Trust._.Dist._.Pg._.36.","ACwvu.Non._.Exp._.Trust._.Dist._.Pg._.36.",#N/A,FALSE,FALSE,0,0,0,0,2,"","",TRUE,FALSE,FALSE,FALSE,1,#N/A,1,1,"=R817C2:R862C11",FALSE,#N/A,#N/A,FALSE,FALSE,FALSE,5,300,300,FALSE,FALSE,TRUE,TRUE,TRUE}</definedName>
    <definedName name="wvu.Spec._.Food._.Serv._.Dist._.Pg._.20." localSheetId="0" hidden="1">{TRUE,TRUE,0.4,-15.8,385.2,202.8,FALSE,FALSE,TRUE,FALSE,0,2,#N/A,204,#N/A,2.18279569892473,8.27272727272727,1,FALSE,FALSE,3,TRUE,1,FALSE,100,"Swvu.Spec._.Food._.Serv._.Dist._.Pg._.20.","ACwvu.Spec._.Food._.Serv._.Dist._.Pg._.20.",#N/A,FALSE,FALSE,0,0,0,0,1,"","",TRUE,FALSE,FALSE,FALSE,1,#N/A,1,1,"=R205C2:R253C4",FALSE,#N/A,#N/A,FALSE,FALSE,FALSE,5,300,300,FALSE,FALSE,TRUE,TRUE,TRUE}</definedName>
    <definedName name="wvu.Spec._.Food._.Serv._.Dist._.Pg._.21." localSheetId="0" hidden="1">{TRUE,TRUE,0.4,-15.8,385.2,202.8,FALSE,FALSE,TRUE,FALSE,0,2,#N/A,259,#N/A,2.18279569892473,8.26315789473684,1,FALSE,FALSE,3,TRUE,1,FALSE,100,"Swvu.Spec._.Food._.Serv._.Dist._.Pg._.21.","ACwvu.Spec._.Food._.Serv._.Dist._.Pg._.21.",#N/A,FALSE,FALSE,0,0,0,0,1,"","",TRUE,FALSE,FALSE,FALSE,1,#N/A,1,1,"=R263C2:R301C4",FALSE,#N/A,#N/A,FALSE,FALSE,FALSE,5,300,300,FALSE,FALSE,TRUE,TRUE,TRUE}</definedName>
    <definedName name="wvu.Spec._.Other._.Dist._.Pg._.22." localSheetId="0" hidden="1">{TRUE,TRUE,0.4,-15.8,385.2,202.8,FALSE,FALSE,TRUE,FALSE,0,2,#N/A,307,#N/A,2.18279569892473,9.4,1,FALSE,FALSE,3,TRUE,1,FALSE,100,"Swvu.Spec._.Other._.Dist._.Pg._.22.","ACwvu.Spec._.Other._.Dist._.Pg._.22.",#N/A,FALSE,FALSE,0,0,0,0,1,"","",TRUE,FALSE,FALSE,FALSE,1,#N/A,1,1,"=R311C2:R368C4",FALSE,#N/A,#N/A,FALSE,FALSE,FALSE,5,300,300,FALSE,FALSE,TRUE,TRUE,TRUE}</definedName>
    <definedName name="wvu.Spec._.Other._.Dist._.Pg._.23." localSheetId="0" hidden="1">{TRUE,TRUE,0.4,-15.8,385.2,202.8,FALSE,FALSE,TRUE,FALSE,0,2,#N/A,375,#N/A,2.18279569892473,10.52,1,FALSE,FALSE,3,TRUE,1,FALSE,100,"Swvu.Spec._.Other._.Dist._.Pg._.23.","ACwvu.Spec._.Other._.Dist._.Pg._.23.",#N/A,FALSE,FALSE,0,0,0,0,2,"","",TRUE,FALSE,FALSE,FALSE,1,#N/A,1,1,"=R378C2:R429C11",FALSE,#N/A,#N/A,FALSE,FALSE,FALSE,5,300,300,FALSE,FALSE,TRUE,TRUE,TRUE}</definedName>
    <definedName name="wvu.SubObject._.Dist._.Pg._.48." localSheetId="0" hidden="1">{TRUE,TRUE,0.4,-15.8,385.2,202.8,FALSE,FALSE,TRUE,FALSE,0,2,#N/A,1043,#N/A,2.13440860215054,8.06060606060606,1,FALSE,FALSE,3,TRUE,1,FALSE,100,"Swvu.SubObject._.Dist._.Pg._.48.","ACwvu.SubObject._.Dist._.Pg._.48.",#N/A,FALSE,FALSE,0,0,0,0,1,"","",TRUE,FALSE,FALSE,FALSE,1,#N/A,1,1,"=R1043C2:R1089C6",FALSE,#N/A,#N/A,FALSE,FALSE,FALSE,5,300,300,FALSE,FALSE,TRUE,TRUE,TRUE}</definedName>
    <definedName name="Z_019CC92E_A360_4D6A_B734_F0436B6A8012_.wvu.PrintArea" localSheetId="0" hidden="1">'ESE348'!$B$811:$K$897</definedName>
    <definedName name="Z_019CC92E_A360_4D6A_B734_F0436B6A8012_.wvu.PrintTitles" localSheetId="0" hidden="1">'ESE348'!$811:$815</definedName>
    <definedName name="Z_01A5164A_FD42_4714_B186_983DD33ED6BC_.wvu.PrintArea" localSheetId="0" hidden="1">'ESE348'!$B$1292:$H$1336</definedName>
    <definedName name="Z_049CD01D_E06F_4177_861B_98B6F736A23C_.wvu.PrintArea" localSheetId="0" hidden="1">'ESE348'!$B$736:$K$808</definedName>
    <definedName name="Z_049CD01D_E06F_4177_861B_98B6F736A23C_.wvu.PrintTitles" localSheetId="0" hidden="1">'ESE348'!$736:$738</definedName>
    <definedName name="Z_2B89FADC_6BFD_436B_8D71_2F640660F458_.wvu.PrintArea" localSheetId="0" hidden="1">'ESE348'!$B$1370:$J$1418</definedName>
    <definedName name="Z_3CE4EDC4_5341_11D4_97EA_00C04F478EEB_.wvu.PrintArea" localSheetId="0" hidden="1">'ESE348'!#REF!</definedName>
    <definedName name="Z_3CE4EDC5_5341_11D4_97EA_00C04F478EEB_.wvu.PrintArea" localSheetId="0" hidden="1">'ESE348'!#REF!</definedName>
    <definedName name="Z_3CE4EDC6_5341_11D4_97EA_00C04F478EEB_.wvu.PrintArea" localSheetId="0" hidden="1">'ESE348'!#REF!</definedName>
    <definedName name="Z_3CE4EDC7_5341_11D4_97EA_00C04F478EEB_.wvu.PrintArea" localSheetId="0" hidden="1">'ESE348'!#REF!</definedName>
    <definedName name="Z_3CE4EDC8_5341_11D4_97EA_00C04F478EEB_.wvu.PrintArea" localSheetId="0" hidden="1">'ESE348'!#REF!</definedName>
    <definedName name="Z_3CE4EDC9_5341_11D4_97EA_00C04F478EEB_.wvu.PrintArea" localSheetId="0" hidden="1">'ESE348'!#REF!</definedName>
    <definedName name="Z_3CE4EDCA_5341_11D4_97EA_00C04F478EEB_.wvu.PrintArea" localSheetId="0" hidden="1">'ESE348'!#REF!</definedName>
    <definedName name="Z_3CE4EDCB_5341_11D4_97EA_00C04F478EEB_.wvu.PrintArea" localSheetId="0" hidden="1">'ESE348'!#REF!</definedName>
    <definedName name="Z_3CE4EDCC_5341_11D4_97EA_00C04F478EEB_.wvu.PrintArea" localSheetId="0" hidden="1">'ESE348'!$B$1:$D$77</definedName>
    <definedName name="Z_3CE4EDCD_5341_11D4_97EA_00C04F478EEB_.wvu.PrintArea" localSheetId="0" hidden="1">'ESE348'!$B$80:$K$113</definedName>
    <definedName name="Z_3CE4EDCE_5341_11D4_97EA_00C04F478EEB_.wvu.PrintArea" localSheetId="0" hidden="1">'ESE348'!$B$116:$D$154</definedName>
    <definedName name="Z_3CE4EDCF_5341_11D4_97EA_00C04F478EEB_.wvu.PrintArea" localSheetId="0" hidden="1">'ESE348'!#REF!</definedName>
    <definedName name="Z_3CE4EDD0_5341_11D4_97EA_00C04F478EEB_.wvu.PrintArea" localSheetId="0" hidden="1">'ESE348'!#REF!</definedName>
    <definedName name="Z_3CE4EDD1_5341_11D4_97EA_00C04F478EEB_.wvu.PrintArea" localSheetId="0" hidden="1">'ESE348'!#REF!</definedName>
    <definedName name="Z_3CE4EDD2_5341_11D4_97EA_00C04F478EEB_.wvu.PrintArea" localSheetId="0" hidden="1">'ESE348'!#REF!</definedName>
    <definedName name="Z_3CE4EDD3_5341_11D4_97EA_00C04F478EEB_.wvu.PrintArea" localSheetId="0" hidden="1">'ESE348'!#REF!</definedName>
    <definedName name="Z_3CE4EDD4_5341_11D4_97EA_00C04F478EEB_.wvu.PrintArea" localSheetId="0" hidden="1">'ESE348'!#REF!</definedName>
    <definedName name="Z_3CE4EDD5_5341_11D4_97EA_00C04F478EEB_.wvu.PrintArea" localSheetId="0" hidden="1">'ESE348'!#REF!</definedName>
    <definedName name="Z_3CE4EDD6_5341_11D4_97EA_00C04F478EEB_.wvu.PrintArea" localSheetId="0" hidden="1">'ESE348'!#REF!</definedName>
    <definedName name="Z_3CE4EDD7_5341_11D4_97EA_00C04F478EEB_.wvu.PrintArea" localSheetId="0" hidden="1">'ESE348'!#REF!</definedName>
    <definedName name="Z_4639610D_C392_4B55_AF83_34572A5CF930_.wvu.PrintArea" localSheetId="0" hidden="1">'ESE348'!$B$900:$N$955</definedName>
    <definedName name="Z_50372564_491D_11D4_97E1_00C04F478EEB_.wvu.PrintArea" localSheetId="0" hidden="1">'ESE348'!#REF!</definedName>
    <definedName name="Z_50372569_491D_11D4_97E1_00C04F478EEB_.wvu.PrintArea" localSheetId="0" hidden="1">'ESE348'!#REF!</definedName>
    <definedName name="Z_5037256C_491D_11D4_97E1_00C04F478EEB_.wvu.PrintArea" localSheetId="0" hidden="1">'ESE348'!$B$1:$D$77</definedName>
    <definedName name="Z_5037256D_491D_11D4_97E1_00C04F478EEB_.wvu.PrintArea" localSheetId="0" hidden="1">'ESE348'!$B$80:$K$113</definedName>
    <definedName name="Z_5037256E_491D_11D4_97E1_00C04F478EEB_.wvu.PrintArea" localSheetId="0" hidden="1">'ESE348'!$B$116:$D$154</definedName>
    <definedName name="Z_50372571_491D_11D4_97E1_00C04F478EEB_.wvu.PrintArea" localSheetId="0" hidden="1">'ESE348'!#REF!</definedName>
    <definedName name="Z_50372572_491D_11D4_97E1_00C04F478EEB_.wvu.PrintArea" localSheetId="0" hidden="1">'ESE348'!#REF!</definedName>
    <definedName name="Z_50372573_491D_11D4_97E1_00C04F478EEB_.wvu.PrintArea" localSheetId="0" hidden="1">'ESE348'!#REF!</definedName>
    <definedName name="Z_50372574_491D_11D4_97E1_00C04F478EEB_.wvu.PrintArea" localSheetId="0" hidden="1">'ESE348'!#REF!</definedName>
    <definedName name="Z_50372575_491D_11D4_97E1_00C04F478EEB_.wvu.PrintArea" localSheetId="0" hidden="1">'ESE348'!#REF!</definedName>
    <definedName name="Z_50372576_491D_11D4_97E1_00C04F478EEB_.wvu.PrintArea" localSheetId="0" hidden="1">'ESE348'!#REF!</definedName>
    <definedName name="Z_50372577_491D_11D4_97E1_00C04F478EEB_.wvu.PrintArea" localSheetId="0" hidden="1">'ESE348'!#REF!</definedName>
    <definedName name="Z_5B30DB7A_649F_4EB6_9BE6_C81BE90E5CBA_.wvu.PrintArea" localSheetId="0" hidden="1">'ESE348'!$B$1139:$K$1197</definedName>
    <definedName name="Z_6642E0FD_94F2_4A74_986B_412376808AA2_.wvu.PrintArea" localSheetId="0" hidden="1">'ESE348'!$B$157:$D$197</definedName>
    <definedName name="Z_66C5B1DA_8082_494E_90C1_B28EFB4CA3A5_.wvu.PrintArea" localSheetId="0" hidden="1">'ESE348'!$B$670:$K$733</definedName>
    <definedName name="Z_66C5B1DA_8082_494E_90C1_B28EFB4CA3A5_.wvu.PrintTitles" localSheetId="0" hidden="1">'ESE348'!$670:$672</definedName>
    <definedName name="Z_698F0D79_93C4_42B6_AE83_E4588BF62DE8_.wvu.PrintArea" localSheetId="0" hidden="1">'ESE348'!$B$604:$K$667</definedName>
    <definedName name="Z_698F0D79_93C4_42B6_AE83_E4588BF62DE8_.wvu.PrintTitles" localSheetId="0" hidden="1">'ESE348'!$604:$606</definedName>
    <definedName name="Z_7751433A_8060_400C_9D4E_CEE60A481AB9_.wvu.PrintArea" localSheetId="0" hidden="1">'ESE348'!$B$1225:$J$1255</definedName>
    <definedName name="Z_79304B4D_8C11_40DD_B2DC_2B63EDA93E72_.wvu.PrintArea" localSheetId="0" hidden="1">'ESE348'!$B$1078:$K$1136</definedName>
    <definedName name="Z_7AEEDA0E_EC48_4ECE_92E2_A1AB8AB41DB6_.wvu.PrintArea" localSheetId="0" hidden="1">'ESE348'!$B$958:$N$1004</definedName>
    <definedName name="Z_7B19A920_9420_4000_85C6_0C1B5AA20223_.wvu.PrintArea" localSheetId="0" hidden="1">'ESE348'!$B$116:$D$154</definedName>
    <definedName name="Z_882976D7_B4DF_45DB_94FA_80A59C5056AD_.wvu.PrintArea" localSheetId="0" hidden="1">'ESE348'!$B$1:$D$77</definedName>
    <definedName name="Z_9E280908_3DF4_4949_8391_58E005FD3232_.wvu.PrintArea" localSheetId="0" hidden="1">'ESE348'!$B$1200:$G$1222</definedName>
    <definedName name="Z_AB09AF5A_C9EE_4D77_93E5_41C550C3E165_.wvu.PrintArea" localSheetId="0" hidden="1">'ESE348'!$B$1339:$G$1367</definedName>
    <definedName name="Z_AE16DFD5_06F6_4E2A_832B_8EF24902424B_.wvu.PrintArea" localSheetId="0" hidden="1">'ESE348'!$B$1007:$K$1075</definedName>
    <definedName name="Z_AE16DFD5_06F6_4E2A_832B_8EF24902424B_.wvu.PrintTitles" localSheetId="0" hidden="1">'ESE348'!$1007:$1009</definedName>
    <definedName name="Z_B05603FF_3264_4F76_A5E6_8E9154A0F206_.wvu.PrintArea" localSheetId="0" hidden="1">'ESE348'!$B$200:$D$250</definedName>
    <definedName name="Z_B7F2D418_08B6_41C8_B17B_167FDF85ECA5_.wvu.PrintArea" localSheetId="0" hidden="1">'ESE348'!$B$1258:$I$1289</definedName>
    <definedName name="Z_B9D8FAC6_C57F_4A56_8D49_0BA3741250F5_.wvu.PrintArea" localSheetId="0" hidden="1">'ESE348'!$B$298:$K$361</definedName>
    <definedName name="Z_B9D8FAC6_C57F_4A56_8D49_0BA3741250F5_.wvu.PrintTitles" localSheetId="0" hidden="1">'ESE348'!$298:$300</definedName>
    <definedName name="Z_BC720BBE_93B8_4581_8C76_BC727804A4DF_.wvu.PrintArea" localSheetId="0" hidden="1">'ESE348'!$B$1421:$K$1456</definedName>
    <definedName name="Z_BD0AB3E0_4D31_11D4_97E5_00C04F478EEB_.wvu.PrintArea" localSheetId="0" hidden="1">'ESE348'!#REF!</definedName>
    <definedName name="Z_BD0AB3E1_4D31_11D4_97E5_00C04F478EEB_.wvu.PrintArea" localSheetId="0" hidden="1">'ESE348'!#REF!</definedName>
    <definedName name="Z_BD0AB3E3_4D31_11D4_97E5_00C04F478EEB_.wvu.PrintArea" localSheetId="0" hidden="1">'ESE348'!#REF!</definedName>
    <definedName name="Z_BD0AB3E4_4D31_11D4_97E5_00C04F478EEB_.wvu.PrintArea" localSheetId="0" hidden="1">'ESE348'!#REF!</definedName>
    <definedName name="Z_BD0AB3E5_4D31_11D4_97E5_00C04F478EEB_.wvu.PrintArea" localSheetId="0" hidden="1">'ESE348'!#REF!</definedName>
    <definedName name="Z_BD0AB3E6_4D31_11D4_97E5_00C04F478EEB_.wvu.PrintArea" localSheetId="0" hidden="1">'ESE348'!#REF!</definedName>
    <definedName name="Z_BD0AB3E7_4D31_11D4_97E5_00C04F478EEB_.wvu.PrintArea" localSheetId="0" hidden="1">'ESE348'!#REF!</definedName>
    <definedName name="Z_BD0AB3E8_4D31_11D4_97E5_00C04F478EEB_.wvu.PrintArea" localSheetId="0" hidden="1">'ESE348'!#REF!</definedName>
    <definedName name="Z_BDA0BCCE_5187_48FB_A744_5E6C976D23DE_.wvu.PrintArea" localSheetId="0" hidden="1">'ESE348'!$B$406:$K$469</definedName>
    <definedName name="Z_BDA0BCCE_5187_48FB_A744_5E6C976D23DE_.wvu.PrintTitles" localSheetId="0" hidden="1">'ESE348'!$406:$408</definedName>
    <definedName name="Z_BE4FA06D_3DF7_414C_8DBD_3AB991B425E1_.wvu.PrintArea" localSheetId="0" hidden="1">'ESE348'!$B$253:$D$295</definedName>
    <definedName name="Z_E52338E0_8979_45A1_8ECC_78CDDEF80892_.wvu.PrintArea" localSheetId="0" hidden="1">'ESE348'!$B$472:$K$535</definedName>
    <definedName name="Z_E52338E0_8979_45A1_8ECC_78CDDEF80892_.wvu.PrintTitles" localSheetId="0" hidden="1">'ESE348'!$472:$474</definedName>
    <definedName name="Z_F096615B_5516_49B9_875D_B8089EBD9CB5_.wvu.PrintArea" localSheetId="0" hidden="1">'ESE348'!$B$538:$K$601</definedName>
    <definedName name="Z_F096615B_5516_49B9_875D_B8089EBD9CB5_.wvu.PrintTitles" localSheetId="0" hidden="1">'ESE348'!$538:$540</definedName>
    <definedName name="Z_F2A96701_034E_4ACE_BDA1_079555274AAA_.wvu.PrintArea" localSheetId="0" hidden="1">'ESE348'!$B$80:$K$113</definedName>
    <definedName name="Z_F5DAC3EF_EE3E_4F14_9991_21D410F7BEA9_.wvu.PrintArea" localSheetId="0" hidden="1">'ESE348'!$B$364:$I$403</definedName>
  </definedNames>
  <calcPr fullCalcOnLoad="1"/>
</workbook>
</file>

<file path=xl/sharedStrings.xml><?xml version="1.0" encoding="utf-8"?>
<sst xmlns="http://schemas.openxmlformats.org/spreadsheetml/2006/main" count="1772" uniqueCount="632">
  <si>
    <t/>
  </si>
  <si>
    <t>CHANGES IN FUND BALANCE - GENERAL FUND</t>
  </si>
  <si>
    <t>DOE Page  1</t>
  </si>
  <si>
    <t>Fund 100</t>
  </si>
  <si>
    <t>Account</t>
  </si>
  <si>
    <t xml:space="preserve"> </t>
  </si>
  <si>
    <t>Number</t>
  </si>
  <si>
    <t xml:space="preserve">REVENUES                       </t>
  </si>
  <si>
    <t>Federal Direct:</t>
  </si>
  <si>
    <t>State:</t>
  </si>
  <si>
    <t>Local:</t>
  </si>
  <si>
    <t>ESE  348</t>
  </si>
  <si>
    <t>DOE Page 2</t>
  </si>
  <si>
    <t>Employee</t>
  </si>
  <si>
    <t>Purchased</t>
  </si>
  <si>
    <t>Energy</t>
  </si>
  <si>
    <t>Materials</t>
  </si>
  <si>
    <t>Capital</t>
  </si>
  <si>
    <t>Other</t>
  </si>
  <si>
    <t>Salaries</t>
  </si>
  <si>
    <t>Benefits</t>
  </si>
  <si>
    <t>Services</t>
  </si>
  <si>
    <t>and Supplies</t>
  </si>
  <si>
    <t>Outlay</t>
  </si>
  <si>
    <t xml:space="preserve">Totals </t>
  </si>
  <si>
    <t>EXPENDITURES</t>
  </si>
  <si>
    <t>Current:</t>
  </si>
  <si>
    <t>Capital Outlay:</t>
  </si>
  <si>
    <t>Debt Service:  (Function 9200)</t>
  </si>
  <si>
    <t>Excess (Deficiency) of Revenues Over Expenditures</t>
  </si>
  <si>
    <t xml:space="preserve">   ESE 348</t>
  </si>
  <si>
    <t xml:space="preserve">CHANGES IN FUND BALANCE - GENERAL FUND (Continued)       </t>
  </si>
  <si>
    <t>DOE Page 3</t>
  </si>
  <si>
    <t>Loss Recoveries</t>
  </si>
  <si>
    <t>Transfers In:</t>
  </si>
  <si>
    <t>Transfers Out:  (Function 9700)</t>
  </si>
  <si>
    <t>CHANGES IN FUND BALANCE - SPECIAL REVENUE</t>
  </si>
  <si>
    <t>DOE Page 4</t>
  </si>
  <si>
    <t>Fund 410</t>
  </si>
  <si>
    <t>ESE 348</t>
  </si>
  <si>
    <t>DOE Page 5</t>
  </si>
  <si>
    <t>Adjustments to Fund Balance</t>
  </si>
  <si>
    <t xml:space="preserve">ESE  348                                  </t>
  </si>
  <si>
    <t>DOE Page 6</t>
  </si>
  <si>
    <t>Fund 420</t>
  </si>
  <si>
    <t>DOE Page 7</t>
  </si>
  <si>
    <t>Excess (Deficiency) of Revenues over Expenditures</t>
  </si>
  <si>
    <t>DOE Page 8</t>
  </si>
  <si>
    <t>REVENUES</t>
  </si>
  <si>
    <t>CO &amp; DS Withheld for SBE/COBI Bonds</t>
  </si>
  <si>
    <t>Interest on Undistributed CO&amp;DS</t>
  </si>
  <si>
    <t>SBE/COBI Bond Interest</t>
  </si>
  <si>
    <t>Tax Redemptions</t>
  </si>
  <si>
    <t>Excess Fees</t>
  </si>
  <si>
    <t>Interest on Investments</t>
  </si>
  <si>
    <t>Gifts, Grants, and Bequests</t>
  </si>
  <si>
    <t>Impact Fees</t>
  </si>
  <si>
    <t>Redemption of Principal</t>
  </si>
  <si>
    <t>Interest</t>
  </si>
  <si>
    <t>Dues and Fees</t>
  </si>
  <si>
    <t>Proceeds of Forward Supply Contract</t>
  </si>
  <si>
    <t>DOE Page 9</t>
  </si>
  <si>
    <t>Capital Outlay</t>
  </si>
  <si>
    <t>Miscellaneous Federal Direct</t>
  </si>
  <si>
    <t>CO&amp;DS Distributed</t>
  </si>
  <si>
    <t>Classrooms First Program</t>
  </si>
  <si>
    <t>Smart Schools Small County Assistance Program</t>
  </si>
  <si>
    <t>District Local Capital Improvement Tax</t>
  </si>
  <si>
    <t>Library Books</t>
  </si>
  <si>
    <t>Buildings and Fixed Equipment</t>
  </si>
  <si>
    <t>Motor Vehicles (Including Buses)</t>
  </si>
  <si>
    <t>Land</t>
  </si>
  <si>
    <t>Remodeling and Renovations</t>
  </si>
  <si>
    <t>Computer Software</t>
  </si>
  <si>
    <t>Debt Service  (Function 9200)</t>
  </si>
  <si>
    <t>DOE Page 10</t>
  </si>
  <si>
    <t>Totals</t>
  </si>
  <si>
    <t>DOE Page 11</t>
  </si>
  <si>
    <t>DOE Page 12</t>
  </si>
  <si>
    <t>DOE Page 13</t>
  </si>
  <si>
    <t>OPERATING REVENUES</t>
  </si>
  <si>
    <t>Charges for Services</t>
  </si>
  <si>
    <t>Charges for Sales</t>
  </si>
  <si>
    <t>Premium Revenue</t>
  </si>
  <si>
    <t>Other Operating Revenues</t>
  </si>
  <si>
    <t>OPERATING EXPENSES (Function 9900)</t>
  </si>
  <si>
    <t>Employee Benefits</t>
  </si>
  <si>
    <t>Purchased Services</t>
  </si>
  <si>
    <t>Energy Services</t>
  </si>
  <si>
    <t>Materials and Supplies</t>
  </si>
  <si>
    <t>Operating Income (Loss)</t>
  </si>
  <si>
    <t xml:space="preserve">Income (Loss) Before Operating Transfers </t>
  </si>
  <si>
    <t>DOE Page 14</t>
  </si>
  <si>
    <t>DOE Page 16</t>
  </si>
  <si>
    <t xml:space="preserve">Transfers In:  </t>
  </si>
  <si>
    <t>DOE Page 17</t>
  </si>
  <si>
    <t>Notes Payable</t>
  </si>
  <si>
    <t>Obligations Under Capital Leases</t>
  </si>
  <si>
    <t>Bonds Payable</t>
  </si>
  <si>
    <t>Liability for Compensated Absences</t>
  </si>
  <si>
    <t>Estimated PECO Advance Payable</t>
  </si>
  <si>
    <t>DOE Page 18</t>
  </si>
  <si>
    <t>DOE Page 20</t>
  </si>
  <si>
    <t>CATEGORICAL PROGRAMS</t>
  </si>
  <si>
    <t>Grant</t>
  </si>
  <si>
    <t>Unexpended</t>
  </si>
  <si>
    <t>Returned</t>
  </si>
  <si>
    <t xml:space="preserve">Expenditures </t>
  </si>
  <si>
    <t>(Revenue Number)  [Footnote]</t>
  </si>
  <si>
    <t>To DOE</t>
  </si>
  <si>
    <t>Preschool Projects (3372)</t>
  </si>
  <si>
    <t>Sub-</t>
  </si>
  <si>
    <t>Object</t>
  </si>
  <si>
    <t>ENERGY EXPENDITURES:</t>
  </si>
  <si>
    <t>p1</t>
  </si>
  <si>
    <t>p5</t>
  </si>
  <si>
    <t>p6</t>
  </si>
  <si>
    <t>Net Change in Fund Balance</t>
  </si>
  <si>
    <t>Premium on Sale of Bonds</t>
  </si>
  <si>
    <t>Premium on Refunding Bonds</t>
  </si>
  <si>
    <t>Miscellaneous Federal Through State</t>
  </si>
  <si>
    <t>Charter School Capital Outlay Funding</t>
  </si>
  <si>
    <t>Gain on Sale of Investments</t>
  </si>
  <si>
    <t>Net Change in Fund Balances</t>
  </si>
  <si>
    <t>p8</t>
  </si>
  <si>
    <t>p9</t>
  </si>
  <si>
    <t>p10</t>
  </si>
  <si>
    <t>p11</t>
  </si>
  <si>
    <t>p12</t>
  </si>
  <si>
    <t>p13</t>
  </si>
  <si>
    <t>p14</t>
  </si>
  <si>
    <t>Federal Direct</t>
  </si>
  <si>
    <t>State Sources</t>
  </si>
  <si>
    <t>Local Sources</t>
  </si>
  <si>
    <t>p16</t>
  </si>
  <si>
    <t>p17</t>
  </si>
  <si>
    <t>z</t>
  </si>
  <si>
    <t>o</t>
  </si>
  <si>
    <t>NONOPERATING REVENUES (EXPENSES)</t>
  </si>
  <si>
    <t>n</t>
  </si>
  <si>
    <t>Gain on Disposition of Assets</t>
  </si>
  <si>
    <t>Loss on Disposition of Assets (Function 9900)</t>
  </si>
  <si>
    <t>SCHOOL INTERNAL FUNDS</t>
  </si>
  <si>
    <t>COMBINING STATEMENT OF CHANGES IN ASSETS AND LIABILITIES</t>
  </si>
  <si>
    <t>Additions</t>
  </si>
  <si>
    <t>Deductions</t>
  </si>
  <si>
    <t>ASSETS</t>
  </si>
  <si>
    <t xml:space="preserve">Cash </t>
  </si>
  <si>
    <t>Investments</t>
  </si>
  <si>
    <t>Accounts Receivable, Net</t>
  </si>
  <si>
    <t>Due From Other Funds:</t>
  </si>
  <si>
    <t>Inventory</t>
  </si>
  <si>
    <t>LIABILITIES</t>
  </si>
  <si>
    <t>Payroll Deductions and Withholdings</t>
  </si>
  <si>
    <t>Accounts Payable</t>
  </si>
  <si>
    <t>Internal Accounts Payable</t>
  </si>
  <si>
    <t>p18</t>
  </si>
  <si>
    <t>SCHEDULE OF LONG-TERM LIABILITIES</t>
  </si>
  <si>
    <t>Total</t>
  </si>
  <si>
    <t>p19</t>
  </si>
  <si>
    <t>DOE Page 19</t>
  </si>
  <si>
    <t>Salary Bonus Outstanding Teachers in D and  F Schools</t>
  </si>
  <si>
    <t>p20</t>
  </si>
  <si>
    <t>SCHEDULE OF SELECTED SUBOBJECT EXPENDITURES</t>
  </si>
  <si>
    <t>TRANSPORTATION:</t>
  </si>
  <si>
    <t>end</t>
  </si>
  <si>
    <t>p2</t>
  </si>
  <si>
    <t>p3</t>
  </si>
  <si>
    <t>p4</t>
  </si>
  <si>
    <t>p7</t>
  </si>
  <si>
    <t>Net Change In Fund Balance</t>
  </si>
  <si>
    <t>Total Other Financing Sources (Uses)</t>
  </si>
  <si>
    <t>Fund 891</t>
  </si>
  <si>
    <t>Fund 601</t>
  </si>
  <si>
    <t>Net Increase (Decrease) in Fair Value of Investments</t>
  </si>
  <si>
    <t>Due to Budgetary Funds</t>
  </si>
  <si>
    <t>Exhibit K-1</t>
  </si>
  <si>
    <t>Exhibit K-2</t>
  </si>
  <si>
    <t>Exhibit K-3</t>
  </si>
  <si>
    <t>Exhibit K-4</t>
  </si>
  <si>
    <t>Exhibit K-5</t>
  </si>
  <si>
    <t>Exhibit K-6</t>
  </si>
  <si>
    <t>Exhibit K-7</t>
  </si>
  <si>
    <t>Exhibit K-8</t>
  </si>
  <si>
    <t>Exhibit K-9</t>
  </si>
  <si>
    <t>Exhibit K-10</t>
  </si>
  <si>
    <t>Exhibit K-11</t>
  </si>
  <si>
    <t>Exhibit K-12</t>
  </si>
  <si>
    <t>Exhibit K-13</t>
  </si>
  <si>
    <t>Voted Capital Improvement</t>
  </si>
  <si>
    <t>Loans</t>
  </si>
  <si>
    <t>Racing Commission Funds</t>
  </si>
  <si>
    <t>Sales of Capital Assets</t>
  </si>
  <si>
    <t>Public Education Capital Outlay (PECO)</t>
  </si>
  <si>
    <t>Other Miscellaneous Local Sources</t>
  </si>
  <si>
    <t>EXPENDITURES (Function 7600/9300)</t>
  </si>
  <si>
    <t>p21</t>
  </si>
  <si>
    <t>DOE Page 21</t>
  </si>
  <si>
    <t>Textbooks (used for classroom instruction)</t>
  </si>
  <si>
    <t xml:space="preserve">Teacher Salaries </t>
  </si>
  <si>
    <t>Voluntary Prekindergarten - School Year Program (3371)</t>
  </si>
  <si>
    <t>Voluntary Prekindergarten - Summer Program (3371)</t>
  </si>
  <si>
    <t>Federal Through State and Local:</t>
  </si>
  <si>
    <t>Federal Through State and Local</t>
  </si>
  <si>
    <t xml:space="preserve">Natural Gas     </t>
  </si>
  <si>
    <t xml:space="preserve">Bottled Gas     </t>
  </si>
  <si>
    <t xml:space="preserve">Electricity   </t>
  </si>
  <si>
    <t xml:space="preserve">Heating Oil    </t>
  </si>
  <si>
    <t xml:space="preserve">Total  </t>
  </si>
  <si>
    <t xml:space="preserve">Gasoline    </t>
  </si>
  <si>
    <t>EXPENDITURES FOR SCHOOL BUSES</t>
  </si>
  <si>
    <t>AND SCHOOL BUS REPLACEMENTS:</t>
  </si>
  <si>
    <t>Buses</t>
  </si>
  <si>
    <t>Basic Programs 101, 102, and 103 (Function 5100)</t>
  </si>
  <si>
    <t xml:space="preserve">Other Programs 130 (ESOL) (Function 5100) </t>
  </si>
  <si>
    <t xml:space="preserve">ESE Programs 111, 112, 113, 254, and 255 (Function 5200) </t>
  </si>
  <si>
    <t>Career Program 300 (Function 5300)</t>
  </si>
  <si>
    <t>Textbooks (Function 5000)</t>
  </si>
  <si>
    <t>Fund 490</t>
  </si>
  <si>
    <t>Fund 000</t>
  </si>
  <si>
    <t>School Recognition Funds (3361)</t>
  </si>
  <si>
    <t>Workforce Education Performance Incentive</t>
  </si>
  <si>
    <t>Federal:</t>
  </si>
  <si>
    <t>Reserve Officers Training Corps (ROTC)</t>
  </si>
  <si>
    <t>Total Federal Direct</t>
  </si>
  <si>
    <t>Medicaid</t>
  </si>
  <si>
    <t>National Forest Funds</t>
  </si>
  <si>
    <t>Federal Through Local</t>
  </si>
  <si>
    <t>Total Federal Through State and Local</t>
  </si>
  <si>
    <t>Workforce Development</t>
  </si>
  <si>
    <t>Workforce Development Capitalization Incentive Grant</t>
  </si>
  <si>
    <t>Adults with Disabilities</t>
  </si>
  <si>
    <t>Categoricals:</t>
  </si>
  <si>
    <t>District Discretionary Lottery Funds</t>
  </si>
  <si>
    <t>School Recognition Funds</t>
  </si>
  <si>
    <t>Excellent Teaching Program</t>
  </si>
  <si>
    <t>Voluntary Prekindergarten Program</t>
  </si>
  <si>
    <t>Preschool Projects</t>
  </si>
  <si>
    <t>Reading Programs</t>
  </si>
  <si>
    <t>Other State:</t>
  </si>
  <si>
    <t>Diagnostic and Learning Resources Centers</t>
  </si>
  <si>
    <t>State Forest Funds</t>
  </si>
  <si>
    <t>State License Tax</t>
  </si>
  <si>
    <t>Total State</t>
  </si>
  <si>
    <t>District School Taxes</t>
  </si>
  <si>
    <t>Payment in Lieu of Taxes</t>
  </si>
  <si>
    <t>Tuition</t>
  </si>
  <si>
    <t>Rent</t>
  </si>
  <si>
    <t>Adult General Education Course Fees</t>
  </si>
  <si>
    <t>Postsecondary Vocational Course Fees</t>
  </si>
  <si>
    <t>Continuing Workforce Education Course Fees</t>
  </si>
  <si>
    <t>Capital Improvement Fees</t>
  </si>
  <si>
    <t>Postsecondary Lab Fees</t>
  </si>
  <si>
    <t>Lifelong Learning Fees</t>
  </si>
  <si>
    <t>Financial Aid Fees</t>
  </si>
  <si>
    <t>Other Student Fees</t>
  </si>
  <si>
    <t>Preschool Program Fees</t>
  </si>
  <si>
    <t>Miscellaneous Local:</t>
  </si>
  <si>
    <t>Bus Fees</t>
  </si>
  <si>
    <t>Sale of Junk</t>
  </si>
  <si>
    <t>Receipt of Federal Indirect Cost Rate</t>
  </si>
  <si>
    <t>Refunds of Prior Year's Expenditures</t>
  </si>
  <si>
    <t>Receipt of Food Service Indirect Costs</t>
  </si>
  <si>
    <t xml:space="preserve">Total Local </t>
  </si>
  <si>
    <t>Total Revenues</t>
  </si>
  <si>
    <t>Instruction</t>
  </si>
  <si>
    <t>Instructional Media Services</t>
  </si>
  <si>
    <t>Instruction and Curriculum Development Services</t>
  </si>
  <si>
    <t>Instructional Staff Training Services</t>
  </si>
  <si>
    <t>General Administration</t>
  </si>
  <si>
    <t>School Administration</t>
  </si>
  <si>
    <t>Facilities Acquisition and Construction</t>
  </si>
  <si>
    <t>Fiscal Services</t>
  </si>
  <si>
    <t>Food Services</t>
  </si>
  <si>
    <t>Central Services</t>
  </si>
  <si>
    <t>Operation of Plant</t>
  </si>
  <si>
    <t>Maintenance of Plant</t>
  </si>
  <si>
    <t>Administrative Technology Services</t>
  </si>
  <si>
    <t>Community Services</t>
  </si>
  <si>
    <t xml:space="preserve">Facilities Acquisition and Construction </t>
  </si>
  <si>
    <t>Other Capital Outlay</t>
  </si>
  <si>
    <t xml:space="preserve">Interest </t>
  </si>
  <si>
    <t>Total Expenditures</t>
  </si>
  <si>
    <t>From Debt Service Funds</t>
  </si>
  <si>
    <t>From Capital Projects Funds</t>
  </si>
  <si>
    <t>From Special Revenue Funds</t>
  </si>
  <si>
    <t>From Permanent Funds</t>
  </si>
  <si>
    <t>From Internal Service Funds</t>
  </si>
  <si>
    <t>From Enterprise Funds</t>
  </si>
  <si>
    <t>Total Transfers In</t>
  </si>
  <si>
    <t>To Debt Service Funds</t>
  </si>
  <si>
    <t>To Capital Projects Funds</t>
  </si>
  <si>
    <t>To Special Revenue Funds</t>
  </si>
  <si>
    <t>To Permanent Funds</t>
  </si>
  <si>
    <t>To Internal Service Funds</t>
  </si>
  <si>
    <t>To Enterprise Funds</t>
  </si>
  <si>
    <t>Total Transfers Out</t>
  </si>
  <si>
    <t>School Lunch Reimbursement</t>
  </si>
  <si>
    <t>School Breakfast Reimbursement</t>
  </si>
  <si>
    <t>Child Care Food Program</t>
  </si>
  <si>
    <t>Cash in Lieu of Donated Foods</t>
  </si>
  <si>
    <t>School Breakfast Supplement</t>
  </si>
  <si>
    <t>School Lunch Supplement</t>
  </si>
  <si>
    <t>Other Miscellaneous State Revenues</t>
  </si>
  <si>
    <t>Student Lunches</t>
  </si>
  <si>
    <t>Student Breakfasts</t>
  </si>
  <si>
    <t>Adult Breakfasts/Lunches</t>
  </si>
  <si>
    <t>Student Snacks</t>
  </si>
  <si>
    <t>Other Food Sales</t>
  </si>
  <si>
    <t xml:space="preserve">Capital Outlay </t>
  </si>
  <si>
    <t>Other Capital Outlay  (Function 9300)</t>
  </si>
  <si>
    <t>From General Fund</t>
  </si>
  <si>
    <t>Interfund</t>
  </si>
  <si>
    <t>To General Fund</t>
  </si>
  <si>
    <t>Workforce Investment Act</t>
  </si>
  <si>
    <t>Community Action Programs</t>
  </si>
  <si>
    <t>Vocational Education Acts</t>
  </si>
  <si>
    <t>Elementary and Secondary Education Act, Title I</t>
  </si>
  <si>
    <t>Adult General Education</t>
  </si>
  <si>
    <t>Vocational Rehabilitation</t>
  </si>
  <si>
    <t>Emergency Immigrant Education Program</t>
  </si>
  <si>
    <t xml:space="preserve">Instruction and Curriculum Development Services   </t>
  </si>
  <si>
    <t xml:space="preserve">Board </t>
  </si>
  <si>
    <t>To the General Fund</t>
  </si>
  <si>
    <t>Total State Sources</t>
  </si>
  <si>
    <t>Total Local Sources</t>
  </si>
  <si>
    <t>DO NOT MAKE CHANGES TO THIS CODE</t>
  </si>
  <si>
    <t>p22</t>
  </si>
  <si>
    <t>DOE Page 22</t>
  </si>
  <si>
    <t>Basic Instruction</t>
  </si>
  <si>
    <t>Exceptional Instruction</t>
  </si>
  <si>
    <t>Prekindergarten</t>
  </si>
  <si>
    <t>Other Instruction</t>
  </si>
  <si>
    <t>Total Flexible Spending Instructional Expenditures</t>
  </si>
  <si>
    <t>SPECIFIC ACADEMIC CLASSROOM INSTRUCTION AND OTHER DATA COLLECTION</t>
  </si>
  <si>
    <t>MEDICAID EXPENDITURE REPORT</t>
  </si>
  <si>
    <t>Earnings</t>
  </si>
  <si>
    <t>Expenditures</t>
  </si>
  <si>
    <t>Exceptional Student Education</t>
  </si>
  <si>
    <t>General Fund</t>
  </si>
  <si>
    <t>Total Operating Revenues</t>
  </si>
  <si>
    <t>Total Operating Expenses</t>
  </si>
  <si>
    <t>Total Nonoperating Revenues (Expenses)</t>
  </si>
  <si>
    <t>Budgetary Funds</t>
  </si>
  <si>
    <t>Total Assets</t>
  </si>
  <si>
    <t>Total Liabilities</t>
  </si>
  <si>
    <t>Total Basic Program Salaries</t>
  </si>
  <si>
    <t>Total Other Program Salaries</t>
  </si>
  <si>
    <t>Total ESE Program Salaries</t>
  </si>
  <si>
    <t>Total Career Program Salaries</t>
  </si>
  <si>
    <t>Instruction:</t>
  </si>
  <si>
    <t>Subrecipient awards up to $25,000</t>
  </si>
  <si>
    <t>Subrecipient awards greater than $25,000</t>
  </si>
  <si>
    <t>SUBAWARDS FOR INDIRECT COST RATE:</t>
  </si>
  <si>
    <t>LIFELONG LEARNING:</t>
  </si>
  <si>
    <t>(Lifelong Learning Expenditures are used in federal reporting)</t>
  </si>
  <si>
    <t>Total:</t>
  </si>
  <si>
    <t>Expenditures:</t>
  </si>
  <si>
    <t>Amount</t>
  </si>
  <si>
    <t>Earnings, Expenditures, and Carryforward Amounts:</t>
  </si>
  <si>
    <t>Expenditure Program or Activity:</t>
  </si>
  <si>
    <t>General Education Development (GED) Testing Fees</t>
  </si>
  <si>
    <t>p23</t>
  </si>
  <si>
    <t>p24</t>
  </si>
  <si>
    <t>DOE Page 23</t>
  </si>
  <si>
    <t>DOE Page 24</t>
  </si>
  <si>
    <t>p25</t>
  </si>
  <si>
    <t>DOE Page 25</t>
  </si>
  <si>
    <t>p26</t>
  </si>
  <si>
    <t>DOE Page 26</t>
  </si>
  <si>
    <t>Exhibit K-14</t>
  </si>
  <si>
    <t>Other Food Services</t>
  </si>
  <si>
    <t>Federal Through State:</t>
  </si>
  <si>
    <t>Total Federal Through State</t>
  </si>
  <si>
    <t>Fund 432</t>
  </si>
  <si>
    <t>Fund 433</t>
  </si>
  <si>
    <t>Capital Outlay Bond Issues (COBI)</t>
  </si>
  <si>
    <t>Targeted ARRA        Stimulus Funds</t>
  </si>
  <si>
    <t>Other ARRA                Stimulus Grants</t>
  </si>
  <si>
    <t>SBE/COBI                   Bonds</t>
  </si>
  <si>
    <t>Special Act                              Bonds</t>
  </si>
  <si>
    <t>Motor Vehicle           Revenue Bonds</t>
  </si>
  <si>
    <t>District                                  Bonds</t>
  </si>
  <si>
    <t>Other Debt                                Service</t>
  </si>
  <si>
    <t>ARRA Economic Stimulus Capital Projects</t>
  </si>
  <si>
    <t>Individuals with Disabilities Education Act (IDEA)</t>
  </si>
  <si>
    <t>STATEMENT OF REVENUES, EXPENDITURES, AND</t>
  </si>
  <si>
    <t xml:space="preserve">STATEMENT OF REVENUES, EXPENDITURES, AND </t>
  </si>
  <si>
    <t>STATEMENT OF REVENUES, EXPENDITURES, AND CHANGES IN FUND BALANCE - GENERAL FUND (Continued)</t>
  </si>
  <si>
    <t xml:space="preserve">STATEMENT OF REVENUES, EXPENDITURES, AND  </t>
  </si>
  <si>
    <t xml:space="preserve">COMBINING STATEMENT OF REVENUES, EXPENDITURES, AND </t>
  </si>
  <si>
    <t>COMBINING STATEMENT OF REVENUES, EXPENDITURES, AND CHANGES IN FUND BALANCES - DEBT SERVICE FUNDS</t>
  </si>
  <si>
    <t>COMBINING STATEMENT OF REVENUES, EXPENDITURES, AND CHANGES IN FUND BALANCES - CAPITAL PROJECTS FUNDS</t>
  </si>
  <si>
    <t>COMBINING STATEMENT OF REVENUES, EXPENDITURES, AND CHANGES IN FUND BALANCES - CAPITAL PROJECTS FUNDS (Continued)</t>
  </si>
  <si>
    <t>REPORT OF EXPENDITURES AND AVAILABLE FUNDS</t>
  </si>
  <si>
    <t>Total Federal Direct:</t>
  </si>
  <si>
    <t>Race to the Top</t>
  </si>
  <si>
    <t>Fund 434</t>
  </si>
  <si>
    <t>Ending Fund Balance:</t>
  </si>
  <si>
    <t>Nonspendable Fund Balance</t>
  </si>
  <si>
    <t>Restricted Fund Balance</t>
  </si>
  <si>
    <t>Committed Fund Balance</t>
  </si>
  <si>
    <t>Assigned Fund Balance</t>
  </si>
  <si>
    <t>Unassigned Fund Balance</t>
  </si>
  <si>
    <t>FOOD SERVICE SUPPLIES SUBOBJECT</t>
  </si>
  <si>
    <t>Supplies</t>
  </si>
  <si>
    <t>SCHEDULE OF CATEGORICAL PROGRAMS</t>
  </si>
  <si>
    <t>Education Jobs Act</t>
  </si>
  <si>
    <t>Fund 435</t>
  </si>
  <si>
    <t>CHANGES IN FUND BALANCE - SPECIAL REVENUE FUNDS</t>
  </si>
  <si>
    <t>FEDERAL ECONOMIC STIMULUS PROGRAMS</t>
  </si>
  <si>
    <t>Federal Economic Stimulus Special Revenue Funds</t>
  </si>
  <si>
    <t>Other Federal Programs Special Revenue Fund</t>
  </si>
  <si>
    <t>210</t>
  </si>
  <si>
    <t>220</t>
  </si>
  <si>
    <t>230</t>
  </si>
  <si>
    <t>240</t>
  </si>
  <si>
    <t>250</t>
  </si>
  <si>
    <t>290</t>
  </si>
  <si>
    <t>299</t>
  </si>
  <si>
    <t>Special Revenue Other Federal Programs</t>
  </si>
  <si>
    <t>Special Revenue Federal Economic Stimulus Programs</t>
  </si>
  <si>
    <t>Capital Projects Funds</t>
  </si>
  <si>
    <t>3XX</t>
  </si>
  <si>
    <t>Math and Science Partnerships, Title II Part B</t>
  </si>
  <si>
    <t>FUNDS - FOOD SERVICES</t>
  </si>
  <si>
    <t>FUNDS - OTHER FEDERAL PROGRAMS</t>
  </si>
  <si>
    <t>FUNDS - FOOD SERVICES (Continued)</t>
  </si>
  <si>
    <t>STATEMENT OF REVENUES, EXPENDITURES, AND CHANGES IN FUND BALANCE - SPECIAL REVENUE FUNDS - OTHER FEDERAL PROGRAMS (Continued)</t>
  </si>
  <si>
    <t>COMBINING STATEMENT OF REVENUES, EXPENDITURES, AND CHANGES IN FUND BALANCE - SPECIAL REVENUE FUNDS - TARGETED ARRA STIMULUS FUNDS (Continued)</t>
  </si>
  <si>
    <t>COMBINING STATEMENT OF REVENUES, EXPENDITURES, AND CHANGES IN FUND BALANCE - SPECIAL REVENUE FUNDS - OTHER ARRA STIMULUS GRANTS (Continued)</t>
  </si>
  <si>
    <t>ARRA                                       Race to the Top</t>
  </si>
  <si>
    <t>Adjustments to Fund Balances</t>
  </si>
  <si>
    <t>Florida Teachers Lead Program (FEFP Earmark)</t>
  </si>
  <si>
    <t>ARRA Economic Stimulus Debt Service</t>
  </si>
  <si>
    <t>(Medicaid Expenditures are used in federal reporting)</t>
  </si>
  <si>
    <t>Special Revenue                  Food Services</t>
  </si>
  <si>
    <t>Special Revenue                   Food Services</t>
  </si>
  <si>
    <t>Fresh Fruit and Vegetable Program</t>
  </si>
  <si>
    <t>Summer Food Service Program</t>
  </si>
  <si>
    <t>Federal Impact, Current Operations</t>
  </si>
  <si>
    <t>Other Schools, Courses, and Classes Fees</t>
  </si>
  <si>
    <t>Instructional-Related Technology</t>
  </si>
  <si>
    <t>June 30, 2012</t>
  </si>
  <si>
    <t>USDA Donated Commodities</t>
  </si>
  <si>
    <t>Sale of Capital Assets</t>
  </si>
  <si>
    <t>District Debt Service Taxes</t>
  </si>
  <si>
    <t>Issuance of Bonds</t>
  </si>
  <si>
    <t>Face Value of Refunding Bonds</t>
  </si>
  <si>
    <t>Discount on Sale of Bonds (Function 9299)</t>
  </si>
  <si>
    <t>Discount on Refunding Bonds (Function 9299)</t>
  </si>
  <si>
    <t>Interest Receivable on Investments</t>
  </si>
  <si>
    <t>Accrued Salaries and Benefits</t>
  </si>
  <si>
    <t>Estimated Liability for Long-Term Claims</t>
  </si>
  <si>
    <t>Other Post-Employment Benefits Liability</t>
  </si>
  <si>
    <t>Other Long-Term Liabilities</t>
  </si>
  <si>
    <t xml:space="preserve">Class Size Reduction Operating Funds (3355) </t>
  </si>
  <si>
    <t>Class Size Reduction Capital Outlay</t>
  </si>
  <si>
    <t xml:space="preserve">Class Size Reduction Capital Outlay (3396) </t>
  </si>
  <si>
    <t>Excellent Teaching (3363)</t>
  </si>
  <si>
    <t>[1]    Report the Library Media portion of the Instructional Materials allocation under the line "Library Media."</t>
  </si>
  <si>
    <t>[4]    Report the amount of funds transferred from each program to maintain board-specified academic classroom instruction.</t>
  </si>
  <si>
    <t>Instructional Materials (FEFP Earmark) [1]</t>
  </si>
  <si>
    <t>Library Media (FEFP Earmark) [1]</t>
  </si>
  <si>
    <t>Safe Schools (FEFP Earmark) [2]</t>
  </si>
  <si>
    <t>Revenues [3]</t>
  </si>
  <si>
    <t>Flexibility [4]</t>
  </si>
  <si>
    <t>Public School Technology</t>
  </si>
  <si>
    <t>Teacher Recruitment and Retention</t>
  </si>
  <si>
    <t>Teacher Training</t>
  </si>
  <si>
    <t>Diesel  Fuel</t>
  </si>
  <si>
    <t>TOTAL</t>
  </si>
  <si>
    <t>School Nurses and Health Care Services</t>
  </si>
  <si>
    <t>Occupational Therapy, Physical Therapy, and Other Therapy Services</t>
  </si>
  <si>
    <t>ESE Professional and Technical Services</t>
  </si>
  <si>
    <t>Gifted Student Education</t>
  </si>
  <si>
    <t>Staff Training and Curriculum Development</t>
  </si>
  <si>
    <t>Medicaid Administration and Billing Services</t>
  </si>
  <si>
    <t>Student Services</t>
  </si>
  <si>
    <t>Consultants</t>
  </si>
  <si>
    <t xml:space="preserve">Other </t>
  </si>
  <si>
    <t>VOLUNTARY PREKINDERGARTEN (VPK) PROGRAM</t>
  </si>
  <si>
    <t>Exhibit K-15</t>
  </si>
  <si>
    <t>Supplemental Schedule - Fund 100</t>
  </si>
  <si>
    <t>Prekindergarten Instruction</t>
  </si>
  <si>
    <t xml:space="preserve">Instructional-Related Technology </t>
  </si>
  <si>
    <t>[1]  Include expenditures for the summer program (Section 1002.61, F.S.) and the school-year program (Section 1002.63, F.S.).</t>
  </si>
  <si>
    <t>For the Fiscal Year Ended June 30, 2013</t>
  </si>
  <si>
    <t>Total Fund Balance, June 30, 2013</t>
  </si>
  <si>
    <t>Total Fund Balances, June 30, 2013</t>
  </si>
  <si>
    <t>June 30, 2013</t>
  </si>
  <si>
    <t xml:space="preserve">For the Fiscal Year Ended June 30, 2013 </t>
  </si>
  <si>
    <t>Fund Balance, July 1, 2012</t>
  </si>
  <si>
    <t>Fund Balances, July 1, 2012</t>
  </si>
  <si>
    <t>2012-2013</t>
  </si>
  <si>
    <t>2012-13</t>
  </si>
  <si>
    <t>Compressed Natural Gas</t>
  </si>
  <si>
    <t>Lease-Purchase Agreements Payable</t>
  </si>
  <si>
    <t>Other Lease-Purchase Agreements Payable</t>
  </si>
  <si>
    <t>District Bonds Payable</t>
  </si>
  <si>
    <t>Total Bonds Payable</t>
  </si>
  <si>
    <t>State Fiscal Stabilization Funds - K-12</t>
  </si>
  <si>
    <t>State Fiscal Stabilization Funds - Workforce</t>
  </si>
  <si>
    <t>State Fiscal Stabilization Funds</t>
  </si>
  <si>
    <t>Fund 431</t>
  </si>
  <si>
    <t>County Local Sales Tax</t>
  </si>
  <si>
    <t>School District Local Sales Tax</t>
  </si>
  <si>
    <t>Teacher and Principal Training and Recruiting, Title II, Part A</t>
  </si>
  <si>
    <t>Food</t>
  </si>
  <si>
    <t>Payments to Refunded Lease-Purchase Escrow Agent (Function 9299)</t>
  </si>
  <si>
    <t>Payments to Refunded Bonds Escrow Agent (Function 9299)</t>
  </si>
  <si>
    <t>CO&amp;DS Withheld for Administrative Expenditure</t>
  </si>
  <si>
    <t>Miscellaneous</t>
  </si>
  <si>
    <t>p27</t>
  </si>
  <si>
    <t>DOE Page 27</t>
  </si>
  <si>
    <t>Commodities</t>
  </si>
  <si>
    <t>Account Number</t>
  </si>
  <si>
    <t>Employee
Benefits</t>
  </si>
  <si>
    <t>Purchased
Services</t>
  </si>
  <si>
    <t>Energy
Services</t>
  </si>
  <si>
    <t>Materials
and Supplies</t>
  </si>
  <si>
    <t>Capital
Outlay</t>
  </si>
  <si>
    <t>OTHER FINANCING SOURCES (USES)
and CHANGES IN FUND BALANCES</t>
  </si>
  <si>
    <t>Account
Number</t>
  </si>
  <si>
    <t>Debt Service (Function 9200)</t>
  </si>
  <si>
    <t>OTHER FINANCING SOURCES (USES)
and CHANGES IN FUND BALANCE</t>
  </si>
  <si>
    <r>
      <t>Section 1011.14 &amp; 1011.15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F.S. Loans</t>
    </r>
  </si>
  <si>
    <t>Public Education
Capital Outlay (PECO)</t>
  </si>
  <si>
    <t>District
Bonds</t>
  </si>
  <si>
    <t>Other Capital
Projects</t>
  </si>
  <si>
    <t>Capital Outlay (Function 7400)</t>
  </si>
  <si>
    <t xml:space="preserve">Net Income (Loss) Before Operating Transfers </t>
  </si>
  <si>
    <t>TRANSFERS and
CHANGES IN NET POSITION</t>
  </si>
  <si>
    <t>Change in Net Position</t>
  </si>
  <si>
    <t>Self-Insurance</t>
  </si>
  <si>
    <t>Consortium
Programs</t>
  </si>
  <si>
    <t>Other Internal
Service</t>
  </si>
  <si>
    <t>Net Position, July 1, 2012</t>
  </si>
  <si>
    <t>Adjustments to Net Position</t>
  </si>
  <si>
    <t>Net Position, June 30, 2013</t>
  </si>
  <si>
    <t xml:space="preserve">COMBINING STATEMENT OF REVENUES, EXPENSES, AND CHANGES IN FUND NET POSITION - ENTERPRISE FUNDS </t>
  </si>
  <si>
    <t>COMBINING STATEMENT OF REVENUES, EXPENSES, AND CHANGES IN FUND NET POSITION - INTERNAL SERVICE FUNDS</t>
  </si>
  <si>
    <t>Balance
July 1, 2012</t>
  </si>
  <si>
    <t>Balance
June 30, 2013</t>
  </si>
  <si>
    <t>Business-Type
Activities
Total Balance
June 30, 2013 [1]</t>
  </si>
  <si>
    <t>Governmental
Activities - Debt
Principal Payments
2012-13</t>
  </si>
  <si>
    <t>Governmental
Activities - Amounts
Due Within One Year
2013-14</t>
  </si>
  <si>
    <t>p15</t>
  </si>
  <si>
    <t>DOE Page 15</t>
  </si>
  <si>
    <t>STATEMENT OF REVENUES, EXPENDITURES, AND CHANGES IN FUND BALANCE - PERMANENT FUND</t>
  </si>
  <si>
    <t>Safe
Schools</t>
  </si>
  <si>
    <t>Supplemental
Academic
Instruction</t>
  </si>
  <si>
    <t>Comprehensive
K-12
Reading</t>
  </si>
  <si>
    <t>Instructional
Materials</t>
  </si>
  <si>
    <t>Instructional
Materials
Library Media</t>
  </si>
  <si>
    <t>CATEGORICAL FLEXIBLE SPENDING -
GENERAL FUND EXPENDITURES</t>
  </si>
  <si>
    <t>Total Charter School Distributions</t>
  </si>
  <si>
    <r>
      <t xml:space="preserve">Charter School Distributions - Object 390
</t>
    </r>
    <r>
      <rPr>
        <sz val="10"/>
        <color indexed="8"/>
        <rFont val="Times New Roman"/>
        <family val="1"/>
      </rPr>
      <t>(Distributions to charter schools are used in federal reporting)</t>
    </r>
  </si>
  <si>
    <t>Business-Type
Activities - Amounts
Due Within One Year
2013-14</t>
  </si>
  <si>
    <t>Business-Type
Activities - Debt
Principal Payments
2012-13</t>
  </si>
  <si>
    <t>Food Service Special Revenue Fund</t>
  </si>
  <si>
    <t>Object
Number</t>
  </si>
  <si>
    <t>Proceeds of Lease-Purchase Agreements</t>
  </si>
  <si>
    <t>Premium on Lease-Purchase Agreements</t>
  </si>
  <si>
    <t>Discount on Lease-Purchase Agreements (Function 9299)</t>
  </si>
  <si>
    <t>Premium on Refunding Lease-Purchase Agreements</t>
  </si>
  <si>
    <t>Special Act Bonds Payable</t>
  </si>
  <si>
    <t>Certificates of Participation (COPS) Payable</t>
  </si>
  <si>
    <t>Total Long-Term Liabilities</t>
  </si>
  <si>
    <t>Florida Education Finance Program (FEFP)</t>
  </si>
  <si>
    <t>Full-Service Schools</t>
  </si>
  <si>
    <t>Prekindergarten Early Intervention Fees</t>
  </si>
  <si>
    <t>School-Age Child Care Fees</t>
  </si>
  <si>
    <t>Student Personnel Services</t>
  </si>
  <si>
    <t>Student Transportation Services</t>
  </si>
  <si>
    <t>Audiovisual Materials</t>
  </si>
  <si>
    <t>Transportation Services Rendered for School Activities</t>
  </si>
  <si>
    <t>Afterschool Snack Reimbursement</t>
  </si>
  <si>
    <t>Student and Adult a la Carte Fees</t>
  </si>
  <si>
    <t>Drug-Free Schools</t>
  </si>
  <si>
    <t>State Fiscal Stabilization Funds - VPK Program</t>
  </si>
  <si>
    <t>COMBINING STATEMENT OF REVENUES, EXPENDITURES, AND CHANGES IN FUND BALANCE - SPECIAL REVENUE FUNDS - STATE FISCAL STABILIZATION FUNDS (Continued)</t>
  </si>
  <si>
    <t>Total Local</t>
  </si>
  <si>
    <t>Discount on Refunding Lease-Purchase Agmnts (Function 9299)</t>
  </si>
  <si>
    <t>Refunding Lease-Purchase Agreements</t>
  </si>
  <si>
    <t>School Infrastructure Thrift Program Act</t>
  </si>
  <si>
    <t>Effort Index Grants</t>
  </si>
  <si>
    <t>Furniture, Fixtures, and Equipment</t>
  </si>
  <si>
    <t>Proceeds from Special Facility Construction Account</t>
  </si>
  <si>
    <t>Special Act Bonds</t>
  </si>
  <si>
    <t>Section 1011.14/1011.15 
F.S. Loans</t>
  </si>
  <si>
    <r>
      <t>Section 1011.14 &amp; 1011.15,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F.S. Loans</t>
    </r>
  </si>
  <si>
    <t>Capital Outlay and
Debt Service Program</t>
  </si>
  <si>
    <t>Nonvoted Cap. Improvement Section 1011.71(2) F.S.</t>
  </si>
  <si>
    <t>Other Enterprise Programs</t>
  </si>
  <si>
    <t>Depreciation and Amortization Expense</t>
  </si>
  <si>
    <t>Interest (Function 9900)</t>
  </si>
  <si>
    <t>Miscellaneous (Function 9900)</t>
  </si>
  <si>
    <t>SBE/COBI Bonds Payable</t>
  </si>
  <si>
    <t>Sales Surtax Bonds Payable</t>
  </si>
  <si>
    <t>Qualified Zone Academy Bonds (QZAB) Payable</t>
  </si>
  <si>
    <t>Build America Bonds (BAB) Payable</t>
  </si>
  <si>
    <t xml:space="preserve"> Total Lease-Purchase Agreements Payable</t>
  </si>
  <si>
    <t>Comprehensive K-12 Reading Plan (FEFP Earmark) [5]</t>
  </si>
  <si>
    <t>Supplemental Academic Instruction (FEFP Earmark) [5]</t>
  </si>
  <si>
    <t xml:space="preserve">Oil and Grease   </t>
  </si>
  <si>
    <t xml:space="preserve">Liquefied Petroleum Gas     </t>
  </si>
  <si>
    <t>Student
Transportation</t>
  </si>
  <si>
    <t>Career Education Instruction</t>
  </si>
  <si>
    <t>Adult General Instruction</t>
  </si>
  <si>
    <t>Motor Vehicle License Revenue Bonds Payable</t>
  </si>
  <si>
    <t>VOLUNTARY PREKINDERGARTEN PROGRAM [1]
GENERAL FUND EXPENDITURES</t>
  </si>
  <si>
    <t>[5]    Expenditures for 100 lowest performing elementary schools should be included in expenditures.</t>
  </si>
  <si>
    <t xml:space="preserve">Student Transportation (FEFP Earmark)  </t>
  </si>
  <si>
    <t>Improvements Other Than Buildings</t>
  </si>
  <si>
    <t>Due From Other Agencies</t>
  </si>
  <si>
    <t>Governmental
Activities
Total Balance
June 30, 2013 [1]</t>
  </si>
  <si>
    <t>Qualified School Construction Bonds (QSCB) Payable</t>
  </si>
  <si>
    <t>COMBINING STATEMENT OF REVENUES, EXPENDITURES, AND CHANGES IN FUND BALANCE - SPECIAL REVENUE FUNDS - ARRA RACE TO THE TOP (Continued)</t>
  </si>
  <si>
    <t>COMBINING STATEMENT OF REVENUES, EXPENDITURES, AND CHANGES IN FUND BALANCE - SPECIAL REVENUE FUNDS - EDUCATION JOBS ACT (Continued)</t>
  </si>
  <si>
    <t>STATEMENT OF REVENUES, EXPENDITURES, AND CHANGES IN FUND BALANCE - SPECIAL REVENUE FUNDS - MISCELLANEOUS</t>
  </si>
  <si>
    <t>ENERGY EXPENDITURES FOR STUDENT</t>
  </si>
  <si>
    <t>EXPENDITURES FOR AUDIOVISUAL MATERIALS:</t>
  </si>
  <si>
    <t>Self-Insurance -  Consortium</t>
  </si>
  <si>
    <t>Self-Insurance - Consortium</t>
  </si>
  <si>
    <t>ARRA - Consortium</t>
  </si>
  <si>
    <t>[1]  Report carrying amount of total liability due within one year and due after one year on June 30, 2013, including discounts and premiums.</t>
  </si>
  <si>
    <t>[3]    Include both state and local revenue sources. Revenue should agree to the FEFP Fourth Calculation allocation.</t>
  </si>
  <si>
    <t>[2]    Combine all programs funded from the Safe Schools allocation under one line, "Safe Schools."</t>
  </si>
  <si>
    <t>Collections for Lost, Damaged, and Sold Textbooks</t>
  </si>
  <si>
    <t>Class Size Reduction Operating Funds</t>
  </si>
  <si>
    <t xml:space="preserve">DISTRICT SCHOOL BOARD OF OKEECHOBEE COUNTY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</si>
</sst>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0_);\(0\)"/>
    <numFmt numFmtId="167" formatCode="[$-409]mmmm\ d\,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 indent="1"/>
      <protection/>
    </xf>
    <xf numFmtId="0" fontId="5" fillId="0" borderId="12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 indent="1"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3" fillId="0" borderId="14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 horizontal="left" indent="2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 indent="2"/>
      <protection/>
    </xf>
    <xf numFmtId="0" fontId="3" fillId="0" borderId="0" xfId="0" applyFont="1" applyBorder="1" applyAlignment="1" applyProtection="1">
      <alignment horizontal="left"/>
      <protection/>
    </xf>
    <xf numFmtId="165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2" fillId="0" borderId="15" xfId="0" applyFont="1" applyBorder="1" applyAlignment="1">
      <alignment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vertical="center" indent="1"/>
      <protection/>
    </xf>
    <xf numFmtId="0" fontId="2" fillId="0" borderId="18" xfId="0" applyNumberFormat="1" applyFont="1" applyBorder="1" applyAlignment="1" applyProtection="1" quotePrefix="1">
      <alignment horizontal="center"/>
      <protection/>
    </xf>
    <xf numFmtId="0" fontId="2" fillId="0" borderId="16" xfId="0" applyNumberFormat="1" applyFont="1" applyBorder="1" applyAlignment="1" applyProtection="1" quotePrefix="1">
      <alignment horizontal="center"/>
      <protection/>
    </xf>
    <xf numFmtId="0" fontId="2" fillId="0" borderId="10" xfId="0" applyNumberFormat="1" applyFont="1" applyBorder="1" applyAlignment="1" applyProtection="1" quotePrefix="1">
      <alignment horizontal="center"/>
      <protection/>
    </xf>
    <xf numFmtId="0" fontId="2" fillId="0" borderId="17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7" xfId="0" applyNumberFormat="1" applyFont="1" applyBorder="1" applyAlignment="1" applyProtection="1" quotePrefix="1">
      <alignment horizontal="center"/>
      <protection/>
    </xf>
    <xf numFmtId="0" fontId="2" fillId="0" borderId="16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14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left"/>
      <protection/>
    </xf>
    <xf numFmtId="39" fontId="2" fillId="0" borderId="0" xfId="0" applyNumberFormat="1" applyFont="1" applyFill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3" fillId="0" borderId="12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5" fontId="2" fillId="0" borderId="0" xfId="0" applyNumberFormat="1" applyFont="1" applyAlignment="1" applyProtection="1" quotePrefix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5" fontId="3" fillId="0" borderId="0" xfId="0" applyNumberFormat="1" applyFont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 quotePrefix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Border="1" applyAlignment="1" applyProtection="1" quotePrefix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indent="1"/>
      <protection/>
    </xf>
    <xf numFmtId="0" fontId="3" fillId="0" borderId="20" xfId="0" applyFont="1" applyFill="1" applyBorder="1" applyAlignment="1" applyProtection="1">
      <alignment horizontal="left" indent="1"/>
      <protection/>
    </xf>
    <xf numFmtId="0" fontId="5" fillId="0" borderId="20" xfId="0" applyFont="1" applyBorder="1" applyAlignment="1" applyProtection="1">
      <alignment horizontal="left"/>
      <protection/>
    </xf>
    <xf numFmtId="39" fontId="5" fillId="0" borderId="20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0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horizontal="center"/>
      <protection/>
    </xf>
    <xf numFmtId="0" fontId="3" fillId="0" borderId="10" xfId="0" applyNumberFormat="1" applyFont="1" applyBorder="1" applyAlignment="1" applyProtection="1" quotePrefix="1">
      <alignment horizontal="center"/>
      <protection/>
    </xf>
    <xf numFmtId="0" fontId="3" fillId="0" borderId="0" xfId="0" applyNumberFormat="1" applyFont="1" applyBorder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7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left" indent="1"/>
      <protection/>
    </xf>
    <xf numFmtId="39" fontId="2" fillId="0" borderId="0" xfId="0" applyNumberFormat="1" applyFont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39" fontId="9" fillId="0" borderId="0" xfId="0" applyNumberFormat="1" applyFont="1" applyAlignment="1" applyProtection="1">
      <alignment/>
      <protection/>
    </xf>
    <xf numFmtId="0" fontId="6" fillId="0" borderId="12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 quotePrefix="1">
      <alignment horizontal="center"/>
      <protection/>
    </xf>
    <xf numFmtId="0" fontId="2" fillId="0" borderId="12" xfId="0" applyFont="1" applyFill="1" applyBorder="1" applyAlignment="1" applyProtection="1">
      <alignment horizontal="left" indent="1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/>
      <protection/>
    </xf>
    <xf numFmtId="39" fontId="4" fillId="0" borderId="12" xfId="0" applyNumberFormat="1" applyFont="1" applyFill="1" applyBorder="1" applyAlignment="1" applyProtection="1">
      <alignment/>
      <protection locked="0"/>
    </xf>
    <xf numFmtId="39" fontId="4" fillId="0" borderId="14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Alignment="1" applyProtection="1">
      <alignment horizontal="right"/>
      <protection/>
    </xf>
    <xf numFmtId="0" fontId="3" fillId="0" borderId="11" xfId="0" applyFont="1" applyBorder="1" applyAlignment="1" applyProtection="1">
      <alignment horizontal="left"/>
      <protection/>
    </xf>
    <xf numFmtId="39" fontId="4" fillId="0" borderId="17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/>
    </xf>
    <xf numFmtId="0" fontId="3" fillId="0" borderId="18" xfId="0" applyNumberFormat="1" applyFont="1" applyBorder="1" applyAlignment="1" applyProtection="1">
      <alignment horizontal="center"/>
      <protection/>
    </xf>
    <xf numFmtId="39" fontId="4" fillId="0" borderId="18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inden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left" indent="1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166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 indent="1"/>
      <protection/>
    </xf>
    <xf numFmtId="0" fontId="7" fillId="0" borderId="21" xfId="0" applyFont="1" applyBorder="1" applyAlignment="1" applyProtection="1">
      <alignment horizontal="left"/>
      <protection/>
    </xf>
    <xf numFmtId="0" fontId="3" fillId="0" borderId="13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left"/>
      <protection/>
    </xf>
    <xf numFmtId="0" fontId="3" fillId="0" borderId="16" xfId="0" applyNumberFormat="1" applyFont="1" applyBorder="1" applyAlignment="1" applyProtection="1" quotePrefix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 quotePrefix="1">
      <alignment horizontal="center"/>
      <protection/>
    </xf>
    <xf numFmtId="39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12" xfId="0" applyFont="1" applyBorder="1" applyAlignment="1" applyProtection="1">
      <alignment horizontal="left" vertical="top"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6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 quotePrefix="1">
      <alignment horizontal="center"/>
      <protection/>
    </xf>
    <xf numFmtId="0" fontId="8" fillId="0" borderId="13" xfId="0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 quotePrefix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/>
      <protection/>
    </xf>
    <xf numFmtId="2" fontId="2" fillId="0" borderId="0" xfId="0" applyNumberFormat="1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 quotePrefix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horizontal="center"/>
      <protection/>
    </xf>
    <xf numFmtId="39" fontId="4" fillId="0" borderId="10" xfId="0" applyNumberFormat="1" applyFont="1" applyFill="1" applyBorder="1" applyAlignment="1" applyProtection="1">
      <alignment/>
      <protection locked="0"/>
    </xf>
    <xf numFmtId="39" fontId="2" fillId="0" borderId="12" xfId="0" applyNumberFormat="1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1" fontId="2" fillId="0" borderId="14" xfId="0" applyNumberFormat="1" applyFont="1" applyBorder="1" applyAlignment="1" applyProtection="1" quotePrefix="1">
      <alignment horizontal="center"/>
      <protection/>
    </xf>
    <xf numFmtId="1" fontId="2" fillId="0" borderId="13" xfId="0" applyNumberFormat="1" applyFont="1" applyBorder="1" applyAlignment="1" applyProtection="1" quotePrefix="1">
      <alignment horizontal="center"/>
      <protection/>
    </xf>
    <xf numFmtId="0" fontId="6" fillId="0" borderId="11" xfId="0" applyFont="1" applyBorder="1" applyAlignment="1" applyProtection="1">
      <alignment horizontal="left" wrapText="1"/>
      <protection/>
    </xf>
    <xf numFmtId="1" fontId="2" fillId="0" borderId="11" xfId="0" applyNumberFormat="1" applyFont="1" applyBorder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1" fontId="2" fillId="0" borderId="14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39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 horizontal="left"/>
      <protection/>
    </xf>
    <xf numFmtId="39" fontId="2" fillId="0" borderId="10" xfId="0" applyNumberFormat="1" applyFont="1" applyBorder="1" applyAlignment="1" applyProtection="1">
      <alignment horizontal="center"/>
      <protection/>
    </xf>
    <xf numFmtId="1" fontId="2" fillId="0" borderId="17" xfId="0" applyNumberFormat="1" applyFont="1" applyBorder="1" applyAlignment="1" applyProtection="1">
      <alignment horizontal="center"/>
      <protection/>
    </xf>
    <xf numFmtId="39" fontId="2" fillId="0" borderId="13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39" fontId="4" fillId="0" borderId="12" xfId="0" applyNumberFormat="1" applyFont="1" applyBorder="1" applyAlignment="1" applyProtection="1">
      <alignment/>
      <protection locked="0"/>
    </xf>
    <xf numFmtId="39" fontId="4" fillId="34" borderId="12" xfId="0" applyNumberFormat="1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39" fontId="4" fillId="0" borderId="14" xfId="0" applyNumberFormat="1" applyFont="1" applyBorder="1" applyAlignment="1" applyProtection="1">
      <alignment/>
      <protection locked="0"/>
    </xf>
    <xf numFmtId="39" fontId="4" fillId="34" borderId="14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/>
    </xf>
    <xf numFmtId="39" fontId="2" fillId="0" borderId="12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39" fontId="6" fillId="0" borderId="14" xfId="0" applyNumberFormat="1" applyFont="1" applyFill="1" applyBorder="1" applyAlignment="1" applyProtection="1">
      <alignment horizontal="left"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/>
      <protection/>
    </xf>
    <xf numFmtId="39" fontId="2" fillId="0" borderId="1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167" fontId="2" fillId="0" borderId="12" xfId="0" applyNumberFormat="1" applyFont="1" applyBorder="1" applyAlignment="1" applyProtection="1">
      <alignment horizontal="center"/>
      <protection/>
    </xf>
    <xf numFmtId="3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14" xfId="0" applyNumberFormat="1" applyFont="1" applyBorder="1" applyAlignment="1" applyProtection="1" quotePrefix="1">
      <alignment horizontal="center"/>
      <protection/>
    </xf>
    <xf numFmtId="0" fontId="2" fillId="0" borderId="13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 quotePrefix="1">
      <alignment horizont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left" indent="2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49" fontId="6" fillId="0" borderId="10" xfId="0" applyNumberFormat="1" applyFont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left"/>
      <protection/>
    </xf>
    <xf numFmtId="0" fontId="3" fillId="0" borderId="21" xfId="0" applyNumberFormat="1" applyFont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9" fontId="4" fillId="33" borderId="12" xfId="0" applyNumberFormat="1" applyFont="1" applyFill="1" applyBorder="1" applyAlignment="1" applyProtection="1">
      <alignment/>
      <protection locked="0"/>
    </xf>
    <xf numFmtId="39" fontId="4" fillId="33" borderId="14" xfId="0" applyNumberFormat="1" applyFont="1" applyFill="1" applyBorder="1" applyAlignment="1" applyProtection="1">
      <alignment/>
      <protection locked="0"/>
    </xf>
    <xf numFmtId="39" fontId="2" fillId="0" borderId="17" xfId="0" applyNumberFormat="1" applyFont="1" applyBorder="1" applyAlignment="1" applyProtection="1">
      <alignment/>
      <protection/>
    </xf>
    <xf numFmtId="39" fontId="2" fillId="35" borderId="10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39" fontId="3" fillId="0" borderId="17" xfId="0" applyNumberFormat="1" applyFont="1" applyFill="1" applyBorder="1" applyAlignment="1" applyProtection="1">
      <alignment/>
      <protection/>
    </xf>
    <xf numFmtId="39" fontId="4" fillId="0" borderId="18" xfId="0" applyNumberFormat="1" applyFont="1" applyFill="1" applyBorder="1" applyAlignment="1" applyProtection="1">
      <alignment/>
      <protection locked="0"/>
    </xf>
    <xf numFmtId="39" fontId="4" fillId="0" borderId="17" xfId="0" applyNumberFormat="1" applyFont="1" applyFill="1" applyBorder="1" applyAlignment="1" applyProtection="1">
      <alignment/>
      <protection/>
    </xf>
    <xf numFmtId="39" fontId="3" fillId="35" borderId="17" xfId="0" applyNumberFormat="1" applyFont="1" applyFill="1" applyBorder="1" applyAlignment="1" applyProtection="1">
      <alignment/>
      <protection/>
    </xf>
    <xf numFmtId="39" fontId="3" fillId="0" borderId="17" xfId="0" applyNumberFormat="1" applyFont="1" applyBorder="1" applyAlignment="1" applyProtection="1">
      <alignment/>
      <protection/>
    </xf>
    <xf numFmtId="39" fontId="3" fillId="0" borderId="13" xfId="0" applyNumberFormat="1" applyFont="1" applyFill="1" applyBorder="1" applyAlignment="1" applyProtection="1">
      <alignment/>
      <protection/>
    </xf>
    <xf numFmtId="39" fontId="3" fillId="35" borderId="10" xfId="0" applyNumberFormat="1" applyFont="1" applyFill="1" applyBorder="1" applyAlignment="1" applyProtection="1">
      <alignment/>
      <protection/>
    </xf>
    <xf numFmtId="39" fontId="3" fillId="35" borderId="20" xfId="0" applyNumberFormat="1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39" fontId="2" fillId="33" borderId="17" xfId="0" applyNumberFormat="1" applyFont="1" applyFill="1" applyBorder="1" applyAlignment="1" applyProtection="1">
      <alignment/>
      <protection/>
    </xf>
    <xf numFmtId="39" fontId="4" fillId="33" borderId="10" xfId="0" applyNumberFormat="1" applyFont="1" applyFill="1" applyBorder="1" applyAlignment="1" applyProtection="1">
      <alignment/>
      <protection locked="0"/>
    </xf>
    <xf numFmtId="39" fontId="4" fillId="35" borderId="17" xfId="0" applyNumberFormat="1" applyFont="1" applyFill="1" applyBorder="1" applyAlignment="1" applyProtection="1">
      <alignment/>
      <protection/>
    </xf>
    <xf numFmtId="39" fontId="4" fillId="0" borderId="17" xfId="0" applyNumberFormat="1" applyFont="1" applyBorder="1" applyAlignment="1" applyProtection="1">
      <alignment/>
      <protection/>
    </xf>
    <xf numFmtId="39" fontId="2" fillId="0" borderId="17" xfId="0" applyNumberFormat="1" applyFont="1" applyFill="1" applyBorder="1" applyAlignment="1" applyProtection="1">
      <alignment/>
      <protection/>
    </xf>
    <xf numFmtId="39" fontId="2" fillId="35" borderId="17" xfId="0" applyNumberFormat="1" applyFont="1" applyFill="1" applyBorder="1" applyAlignment="1" applyProtection="1">
      <alignment/>
      <protection/>
    </xf>
    <xf numFmtId="39" fontId="2" fillId="35" borderId="20" xfId="0" applyNumberFormat="1" applyFont="1" applyFill="1" applyBorder="1" applyAlignment="1" applyProtection="1">
      <alignment/>
      <protection/>
    </xf>
    <xf numFmtId="39" fontId="2" fillId="0" borderId="11" xfId="0" applyNumberFormat="1" applyFont="1" applyFill="1" applyBorder="1" applyAlignment="1" applyProtection="1">
      <alignment/>
      <protection/>
    </xf>
    <xf numFmtId="39" fontId="4" fillId="0" borderId="11" xfId="0" applyNumberFormat="1" applyFont="1" applyFill="1" applyBorder="1" applyAlignment="1" applyProtection="1">
      <alignment/>
      <protection locked="0"/>
    </xf>
    <xf numFmtId="39" fontId="2" fillId="0" borderId="19" xfId="0" applyNumberFormat="1" applyFont="1" applyFill="1" applyBorder="1" applyAlignment="1" applyProtection="1">
      <alignment/>
      <protection/>
    </xf>
    <xf numFmtId="39" fontId="2" fillId="35" borderId="14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39" fontId="3" fillId="0" borderId="11" xfId="0" applyNumberFormat="1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39" fontId="4" fillId="0" borderId="13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39" fontId="4" fillId="34" borderId="10" xfId="0" applyNumberFormat="1" applyFont="1" applyFill="1" applyBorder="1" applyAlignment="1" applyProtection="1">
      <alignment/>
      <protection locked="0"/>
    </xf>
    <xf numFmtId="39" fontId="4" fillId="35" borderId="10" xfId="0" applyNumberFormat="1" applyFont="1" applyFill="1" applyBorder="1" applyAlignment="1" applyProtection="1">
      <alignment/>
      <protection/>
    </xf>
    <xf numFmtId="39" fontId="4" fillId="35" borderId="14" xfId="0" applyNumberFormat="1" applyFont="1" applyFill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/>
    </xf>
    <xf numFmtId="39" fontId="2" fillId="34" borderId="11" xfId="0" applyNumberFormat="1" applyFont="1" applyFill="1" applyBorder="1" applyAlignment="1" applyProtection="1">
      <alignment/>
      <protection/>
    </xf>
    <xf numFmtId="39" fontId="2" fillId="35" borderId="12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39" fontId="2" fillId="0" borderId="13" xfId="0" applyNumberFormat="1" applyFont="1" applyBorder="1" applyAlignment="1" applyProtection="1">
      <alignment/>
      <protection/>
    </xf>
    <xf numFmtId="39" fontId="2" fillId="34" borderId="13" xfId="0" applyNumberFormat="1" applyFont="1" applyFill="1" applyBorder="1" applyAlignment="1" applyProtection="1">
      <alignment/>
      <protection/>
    </xf>
    <xf numFmtId="39" fontId="4" fillId="0" borderId="11" xfId="0" applyNumberFormat="1" applyFont="1" applyBorder="1" applyAlignment="1" applyProtection="1">
      <alignment/>
      <protection locked="0"/>
    </xf>
    <xf numFmtId="39" fontId="4" fillId="0" borderId="13" xfId="0" applyNumberFormat="1" applyFont="1" applyBorder="1" applyAlignment="1" applyProtection="1">
      <alignment/>
      <protection/>
    </xf>
    <xf numFmtId="39" fontId="2" fillId="0" borderId="13" xfId="0" applyNumberFormat="1" applyFont="1" applyFill="1" applyBorder="1" applyAlignment="1" applyProtection="1">
      <alignment/>
      <protection/>
    </xf>
    <xf numFmtId="39" fontId="2" fillId="35" borderId="22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 quotePrefix="1">
      <alignment horizontal="center"/>
      <protection/>
    </xf>
    <xf numFmtId="39" fontId="4" fillId="0" borderId="17" xfId="0" applyNumberFormat="1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Border="1" applyAlignment="1" applyProtection="1">
      <alignment horizontal="center"/>
      <protection/>
    </xf>
    <xf numFmtId="39" fontId="4" fillId="0" borderId="2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39" fontId="2" fillId="0" borderId="16" xfId="0" applyNumberFormat="1" applyFont="1" applyBorder="1" applyAlignment="1" applyProtection="1">
      <alignment horizontal="center" wrapText="1"/>
      <protection/>
    </xf>
    <xf numFmtId="37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39" fontId="4" fillId="0" borderId="21" xfId="0" applyNumberFormat="1" applyFont="1" applyFill="1" applyBorder="1" applyAlignment="1" applyProtection="1">
      <alignment/>
      <protection/>
    </xf>
    <xf numFmtId="39" fontId="4" fillId="35" borderId="19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Continuous"/>
      <protection/>
    </xf>
    <xf numFmtId="39" fontId="6" fillId="0" borderId="14" xfId="0" applyNumberFormat="1" applyFont="1" applyFill="1" applyBorder="1" applyAlignment="1" applyProtection="1">
      <alignment horizontal="center"/>
      <protection/>
    </xf>
    <xf numFmtId="1" fontId="2" fillId="0" borderId="14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2" fillId="0" borderId="20" xfId="0" applyFont="1" applyFill="1" applyBorder="1" applyAlignment="1" applyProtection="1">
      <alignment horizontal="left" indent="1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39" fontId="2" fillId="35" borderId="18" xfId="0" applyNumberFormat="1" applyFont="1" applyFill="1" applyBorder="1" applyAlignment="1" applyProtection="1">
      <alignment/>
      <protection/>
    </xf>
    <xf numFmtId="39" fontId="10" fillId="0" borderId="19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 indent="2"/>
      <protection/>
    </xf>
    <xf numFmtId="39" fontId="2" fillId="0" borderId="14" xfId="0" applyNumberFormat="1" applyFont="1" applyBorder="1" applyAlignment="1" applyProtection="1">
      <alignment/>
      <protection/>
    </xf>
    <xf numFmtId="0" fontId="2" fillId="35" borderId="14" xfId="0" applyNumberFormat="1" applyFont="1" applyFill="1" applyBorder="1" applyAlignment="1" applyProtection="1">
      <alignment horizontal="center"/>
      <protection/>
    </xf>
    <xf numFmtId="0" fontId="2" fillId="35" borderId="10" xfId="0" applyNumberFormat="1" applyFont="1" applyFill="1" applyBorder="1" applyAlignment="1" applyProtection="1">
      <alignment horizontal="center"/>
      <protection/>
    </xf>
    <xf numFmtId="39" fontId="2" fillId="0" borderId="13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39" fontId="2" fillId="35" borderId="14" xfId="0" applyNumberFormat="1" applyFont="1" applyFill="1" applyBorder="1" applyAlignment="1">
      <alignment/>
    </xf>
    <xf numFmtId="39" fontId="3" fillId="0" borderId="14" xfId="0" applyNumberFormat="1" applyFont="1" applyFill="1" applyBorder="1" applyAlignment="1" applyProtection="1">
      <alignment/>
      <protection/>
    </xf>
    <xf numFmtId="39" fontId="3" fillId="0" borderId="10" xfId="0" applyNumberFormat="1" applyFont="1" applyFill="1" applyBorder="1" applyAlignment="1" applyProtection="1">
      <alignment/>
      <protection/>
    </xf>
    <xf numFmtId="39" fontId="3" fillId="0" borderId="18" xfId="0" applyNumberFormat="1" applyFont="1" applyFill="1" applyBorder="1" applyAlignment="1" applyProtection="1">
      <alignment/>
      <protection/>
    </xf>
    <xf numFmtId="39" fontId="3" fillId="0" borderId="12" xfId="0" applyNumberFormat="1" applyFont="1" applyFill="1" applyBorder="1" applyAlignment="1" applyProtection="1">
      <alignment/>
      <protection/>
    </xf>
    <xf numFmtId="39" fontId="2" fillId="0" borderId="14" xfId="0" applyNumberFormat="1" applyFont="1" applyFill="1" applyBorder="1" applyAlignment="1" applyProtection="1">
      <alignment/>
      <protection/>
    </xf>
    <xf numFmtId="39" fontId="2" fillId="0" borderId="12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Alignment="1" applyProtection="1">
      <alignment/>
      <protection/>
    </xf>
    <xf numFmtId="39" fontId="3" fillId="0" borderId="16" xfId="0" applyNumberFormat="1" applyFont="1" applyFill="1" applyBorder="1" applyAlignment="1" applyProtection="1">
      <alignment/>
      <protection/>
    </xf>
    <xf numFmtId="39" fontId="2" fillId="0" borderId="16" xfId="0" applyNumberFormat="1" applyFont="1" applyFill="1" applyBorder="1" applyAlignment="1" applyProtection="1">
      <alignment/>
      <protection/>
    </xf>
    <xf numFmtId="39" fontId="2" fillId="0" borderId="18" xfId="0" applyNumberFormat="1" applyFont="1" applyFill="1" applyBorder="1" applyAlignment="1" applyProtection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39" fontId="4" fillId="0" borderId="13" xfId="0" applyNumberFormat="1" applyFont="1" applyFill="1" applyBorder="1" applyAlignment="1" applyProtection="1">
      <alignment/>
      <protection locked="0"/>
    </xf>
    <xf numFmtId="39" fontId="4" fillId="0" borderId="23" xfId="0" applyNumberFormat="1" applyFont="1" applyFill="1" applyBorder="1" applyAlignment="1" applyProtection="1">
      <alignment/>
      <protection/>
    </xf>
    <xf numFmtId="39" fontId="4" fillId="0" borderId="15" xfId="0" applyNumberFormat="1" applyFont="1" applyFill="1" applyBorder="1" applyAlignment="1" applyProtection="1">
      <alignment/>
      <protection locked="0"/>
    </xf>
    <xf numFmtId="39" fontId="3" fillId="0" borderId="0" xfId="0" applyNumberFormat="1" applyFont="1" applyFill="1" applyAlignment="1" applyProtection="1">
      <alignment horizontal="left"/>
      <protection/>
    </xf>
    <xf numFmtId="39" fontId="3" fillId="0" borderId="0" xfId="0" applyNumberFormat="1" applyFont="1" applyFill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39" fontId="2" fillId="0" borderId="12" xfId="0" applyNumberFormat="1" applyFon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2" fillId="0" borderId="22" xfId="0" applyNumberFormat="1" applyFont="1" applyFill="1" applyBorder="1" applyAlignment="1" applyProtection="1">
      <alignment/>
      <protection/>
    </xf>
    <xf numFmtId="39" fontId="2" fillId="0" borderId="14" xfId="0" applyNumberFormat="1" applyFont="1" applyFill="1" applyBorder="1" applyAlignment="1">
      <alignment/>
    </xf>
    <xf numFmtId="39" fontId="2" fillId="0" borderId="16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>
      <alignment horizontal="center"/>
    </xf>
    <xf numFmtId="37" fontId="2" fillId="0" borderId="10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center"/>
    </xf>
    <xf numFmtId="0" fontId="7" fillId="0" borderId="21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left" indent="1"/>
      <protection/>
    </xf>
    <xf numFmtId="0" fontId="3" fillId="0" borderId="21" xfId="0" applyFont="1" applyFill="1" applyBorder="1" applyAlignment="1" applyProtection="1">
      <alignment horizontal="left" indent="1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39" fontId="2" fillId="0" borderId="13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39" fontId="2" fillId="0" borderId="13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39" fontId="2" fillId="0" borderId="14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left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39" fontId="2" fillId="0" borderId="21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3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39" fontId="4" fillId="0" borderId="14" xfId="0" applyNumberFormat="1" applyFont="1" applyFill="1" applyBorder="1" applyAlignment="1" applyProtection="1">
      <alignment horizontal="center" vertical="center"/>
      <protection/>
    </xf>
    <xf numFmtId="39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39" fontId="45" fillId="0" borderId="14" xfId="0" applyNumberFormat="1" applyFont="1" applyFill="1" applyBorder="1" applyAlignment="1" applyProtection="1">
      <alignment/>
      <protection locked="0"/>
    </xf>
    <xf numFmtId="2" fontId="45" fillId="0" borderId="10" xfId="0" applyNumberFormat="1" applyFont="1" applyBorder="1" applyAlignment="1" applyProtection="1">
      <alignment/>
      <protection locked="0"/>
    </xf>
    <xf numFmtId="2" fontId="45" fillId="0" borderId="17" xfId="0" applyNumberFormat="1" applyFont="1" applyBorder="1" applyAlignment="1" applyProtection="1">
      <alignment/>
      <protection locked="0"/>
    </xf>
    <xf numFmtId="2" fontId="45" fillId="0" borderId="19" xfId="0" applyNumberFormat="1" applyFont="1" applyFill="1" applyBorder="1" applyAlignment="1" applyProtection="1">
      <alignment/>
      <protection locked="0"/>
    </xf>
    <xf numFmtId="2" fontId="45" fillId="0" borderId="14" xfId="0" applyNumberFormat="1" applyFont="1" applyFill="1" applyBorder="1" applyAlignment="1" applyProtection="1">
      <alignment/>
      <protection locked="0"/>
    </xf>
    <xf numFmtId="2" fontId="45" fillId="0" borderId="10" xfId="0" applyNumberFormat="1" applyFont="1" applyFill="1" applyBorder="1" applyAlignment="1" applyProtection="1">
      <alignment/>
      <protection locked="0"/>
    </xf>
    <xf numFmtId="3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39" fontId="3" fillId="0" borderId="13" xfId="0" applyNumberFormat="1" applyFont="1" applyBorder="1" applyAlignment="1" applyProtection="1">
      <alignment/>
      <protection/>
    </xf>
    <xf numFmtId="39" fontId="45" fillId="0" borderId="12" xfId="0" applyNumberFormat="1" applyFont="1" applyFill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 vertical="top"/>
      <protection/>
    </xf>
    <xf numFmtId="167" fontId="2" fillId="0" borderId="12" xfId="0" applyNumberFormat="1" applyFont="1" applyFill="1" applyBorder="1" applyAlignment="1" applyProtection="1">
      <alignment horizontal="center" vertical="top"/>
      <protection/>
    </xf>
    <xf numFmtId="39" fontId="2" fillId="0" borderId="12" xfId="0" applyNumberFormat="1" applyFont="1" applyFill="1" applyBorder="1" applyAlignment="1" applyProtection="1">
      <alignment horizontal="center" vertical="top"/>
      <protection/>
    </xf>
    <xf numFmtId="167" fontId="2" fillId="0" borderId="12" xfId="0" applyNumberFormat="1" applyFont="1" applyBorder="1" applyAlignment="1" applyProtection="1">
      <alignment horizontal="center" vertical="top"/>
      <protection/>
    </xf>
    <xf numFmtId="0" fontId="3" fillId="0" borderId="11" xfId="0" applyNumberFormat="1" applyFont="1" applyBorder="1" applyAlignment="1" applyProtection="1">
      <alignment horizontal="center" vertical="top"/>
      <protection/>
    </xf>
    <xf numFmtId="0" fontId="3" fillId="0" borderId="19" xfId="0" applyFont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45" fillId="0" borderId="0" xfId="0" applyNumberFormat="1" applyFont="1" applyBorder="1" applyAlignment="1" applyProtection="1">
      <alignment/>
      <protection locked="0"/>
    </xf>
    <xf numFmtId="2" fontId="45" fillId="0" borderId="14" xfId="0" applyNumberFormat="1" applyFont="1" applyBorder="1" applyAlignment="1" applyProtection="1">
      <alignment/>
      <protection locked="0"/>
    </xf>
    <xf numFmtId="39" fontId="2" fillId="0" borderId="10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left" indent="2"/>
      <protection/>
    </xf>
    <xf numFmtId="39" fontId="2" fillId="0" borderId="0" xfId="0" applyNumberFormat="1" applyFont="1" applyFill="1" applyBorder="1" applyAlignment="1" applyProtection="1">
      <alignment horizontal="center" vertical="center" wrapText="1"/>
      <protection/>
    </xf>
    <xf numFmtId="3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39" fontId="45" fillId="0" borderId="10" xfId="0" applyNumberFormat="1" applyFont="1" applyBorder="1" applyAlignment="1" applyProtection="1">
      <alignment/>
      <protection locked="0"/>
    </xf>
    <xf numFmtId="39" fontId="45" fillId="0" borderId="12" xfId="0" applyNumberFormat="1" applyFont="1" applyBorder="1" applyAlignment="1" applyProtection="1">
      <alignment/>
      <protection locked="0"/>
    </xf>
    <xf numFmtId="39" fontId="45" fillId="0" borderId="14" xfId="0" applyNumberFormat="1" applyFont="1" applyBorder="1" applyAlignment="1" applyProtection="1">
      <alignment/>
      <protection locked="0"/>
    </xf>
    <xf numFmtId="39" fontId="45" fillId="0" borderId="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 indent="1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 quotePrefix="1">
      <alignment horizontal="center"/>
      <protection/>
    </xf>
    <xf numFmtId="0" fontId="2" fillId="0" borderId="14" xfId="0" applyFont="1" applyFill="1" applyBorder="1" applyAlignment="1" applyProtection="1">
      <alignment horizontal="left" indent="2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39" fontId="2" fillId="0" borderId="13" xfId="0" applyNumberFormat="1" applyFont="1" applyBorder="1" applyAlignment="1" applyProtection="1">
      <alignment horizontal="center" vertical="center"/>
      <protection/>
    </xf>
    <xf numFmtId="39" fontId="2" fillId="0" borderId="12" xfId="0" applyNumberFormat="1" applyFont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indent="1"/>
      <protection/>
    </xf>
    <xf numFmtId="0" fontId="3" fillId="0" borderId="24" xfId="0" applyFont="1" applyFill="1" applyBorder="1" applyAlignment="1" applyProtection="1">
      <alignment horizontal="left" indent="1"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9" fontId="2" fillId="0" borderId="13" xfId="0" applyNumberFormat="1" applyFont="1" applyFill="1" applyBorder="1" applyAlignment="1" applyProtection="1">
      <alignment horizontal="center" vertical="center" wrapText="1"/>
      <protection/>
    </xf>
    <xf numFmtId="39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Border="1" applyAlignment="1" applyProtection="1">
      <alignment horizontal="center" vertical="center" wrapText="1"/>
      <protection/>
    </xf>
    <xf numFmtId="164" fontId="3" fillId="0" borderId="12" xfId="0" applyNumberFormat="1" applyFont="1" applyBorder="1" applyAlignment="1" applyProtection="1">
      <alignment horizontal="center" vertical="center" wrapText="1"/>
      <protection/>
    </xf>
    <xf numFmtId="3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458"/>
  <sheetViews>
    <sheetView showGridLines="0" tabSelected="1" zoomScale="75" zoomScaleNormal="75" zoomScalePageLayoutView="0" workbookViewId="0" topLeftCell="A1417">
      <selection activeCell="A1458" sqref="A1458"/>
    </sheetView>
  </sheetViews>
  <sheetFormatPr defaultColWidth="23.57421875" defaultRowHeight="12.75"/>
  <cols>
    <col min="1" max="1" width="6.57421875" style="2" customWidth="1"/>
    <col min="2" max="2" width="59.421875" style="2" customWidth="1"/>
    <col min="3" max="3" width="8.7109375" style="2" customWidth="1"/>
    <col min="4" max="16" width="20.7109375" style="2" customWidth="1"/>
    <col min="17" max="16384" width="23.57421875" style="2" customWidth="1"/>
  </cols>
  <sheetData>
    <row r="1" spans="1:3" ht="12.75" customHeight="1">
      <c r="A1" s="2" t="s">
        <v>114</v>
      </c>
      <c r="B1" s="21" t="s">
        <v>631</v>
      </c>
      <c r="C1" s="35"/>
    </row>
    <row r="2" spans="2:4" ht="12.75">
      <c r="B2" s="22" t="s">
        <v>386</v>
      </c>
      <c r="C2" s="35"/>
      <c r="D2" s="3" t="s">
        <v>176</v>
      </c>
    </row>
    <row r="3" spans="2:4" ht="12.75" customHeight="1">
      <c r="B3" s="22" t="s">
        <v>1</v>
      </c>
      <c r="C3" s="73"/>
      <c r="D3" s="1" t="s">
        <v>2</v>
      </c>
    </row>
    <row r="4" spans="2:4" ht="12.75" customHeight="1">
      <c r="B4" s="31" t="s">
        <v>487</v>
      </c>
      <c r="C4" s="35"/>
      <c r="D4" s="8" t="s">
        <v>3</v>
      </c>
    </row>
    <row r="5" spans="2:4" ht="38.25" customHeight="1">
      <c r="B5" s="383" t="s">
        <v>7</v>
      </c>
      <c r="C5" s="380" t="s">
        <v>523</v>
      </c>
      <c r="D5" s="381"/>
    </row>
    <row r="6" spans="2:4" ht="12.75" customHeight="1">
      <c r="B6" s="13" t="s">
        <v>8</v>
      </c>
      <c r="C6" s="33"/>
      <c r="D6" s="245"/>
    </row>
    <row r="7" spans="2:4" ht="12.75" customHeight="1">
      <c r="B7" s="23" t="s">
        <v>440</v>
      </c>
      <c r="C7" s="74">
        <v>3121</v>
      </c>
      <c r="D7" s="167"/>
    </row>
    <row r="8" spans="2:4" ht="12.75" customHeight="1">
      <c r="B8" s="23" t="s">
        <v>223</v>
      </c>
      <c r="C8" s="74">
        <v>3191</v>
      </c>
      <c r="D8" s="167">
        <v>89835.07</v>
      </c>
    </row>
    <row r="9" spans="2:4" ht="12.75" customHeight="1">
      <c r="B9" s="23" t="s">
        <v>63</v>
      </c>
      <c r="C9" s="74">
        <v>3199</v>
      </c>
      <c r="D9" s="167"/>
    </row>
    <row r="10" spans="2:4" ht="12.75" customHeight="1">
      <c r="B10" s="23" t="s">
        <v>224</v>
      </c>
      <c r="C10" s="75">
        <v>3100</v>
      </c>
      <c r="D10" s="337">
        <f>ROUND(SUM(D7:D9),2)</f>
        <v>89835.07</v>
      </c>
    </row>
    <row r="11" spans="2:4" ht="12.75" customHeight="1">
      <c r="B11" s="13" t="s">
        <v>202</v>
      </c>
      <c r="C11" s="76"/>
      <c r="D11" s="246"/>
    </row>
    <row r="12" spans="2:4" ht="12.75" customHeight="1">
      <c r="B12" s="23" t="s">
        <v>225</v>
      </c>
      <c r="C12" s="74">
        <v>3202</v>
      </c>
      <c r="D12" s="167">
        <v>268746.43</v>
      </c>
    </row>
    <row r="13" spans="2:4" ht="12.75" customHeight="1">
      <c r="B13" s="23" t="s">
        <v>226</v>
      </c>
      <c r="C13" s="74">
        <v>3255</v>
      </c>
      <c r="D13" s="167"/>
    </row>
    <row r="14" spans="2:4" s="6" customFormat="1" ht="12.75" customHeight="1">
      <c r="B14" s="24" t="s">
        <v>227</v>
      </c>
      <c r="C14" s="77">
        <v>3280</v>
      </c>
      <c r="D14" s="167">
        <v>17290</v>
      </c>
    </row>
    <row r="15" spans="2:4" ht="12.75" customHeight="1">
      <c r="B15" s="23" t="s">
        <v>120</v>
      </c>
      <c r="C15" s="74">
        <v>3299</v>
      </c>
      <c r="D15" s="167"/>
    </row>
    <row r="16" spans="2:4" ht="12.75" customHeight="1">
      <c r="B16" s="23" t="s">
        <v>228</v>
      </c>
      <c r="C16" s="75">
        <v>3200</v>
      </c>
      <c r="D16" s="337">
        <f>ROUND(SUM(D12:D15),2)</f>
        <v>286036.43</v>
      </c>
    </row>
    <row r="17" spans="2:4" ht="12.75" customHeight="1">
      <c r="B17" s="13" t="s">
        <v>9</v>
      </c>
      <c r="C17" s="76"/>
      <c r="D17" s="246"/>
    </row>
    <row r="18" spans="2:4" ht="12.75" customHeight="1">
      <c r="B18" s="23" t="s">
        <v>569</v>
      </c>
      <c r="C18" s="74">
        <v>3310</v>
      </c>
      <c r="D18" s="167">
        <v>24481838</v>
      </c>
    </row>
    <row r="19" spans="2:4" ht="12.75" customHeight="1">
      <c r="B19" s="23" t="s">
        <v>229</v>
      </c>
      <c r="C19" s="74">
        <v>3315</v>
      </c>
      <c r="D19" s="167"/>
    </row>
    <row r="20" spans="2:4" ht="12.75" customHeight="1">
      <c r="B20" s="23" t="s">
        <v>230</v>
      </c>
      <c r="C20" s="74">
        <v>3316</v>
      </c>
      <c r="D20" s="167"/>
    </row>
    <row r="21" spans="2:4" s="6" customFormat="1" ht="12.75" customHeight="1">
      <c r="B21" s="24" t="s">
        <v>221</v>
      </c>
      <c r="C21" s="77">
        <v>3317</v>
      </c>
      <c r="D21" s="167"/>
    </row>
    <row r="22" spans="2:4" ht="12.75" customHeight="1">
      <c r="B22" s="23" t="s">
        <v>231</v>
      </c>
      <c r="C22" s="74">
        <v>3318</v>
      </c>
      <c r="D22" s="167"/>
    </row>
    <row r="23" spans="2:4" ht="12.75" customHeight="1">
      <c r="B23" s="25" t="s">
        <v>511</v>
      </c>
      <c r="C23" s="78">
        <v>3323</v>
      </c>
      <c r="D23" s="247">
        <v>3863.79</v>
      </c>
    </row>
    <row r="24" spans="2:4" ht="12.75" customHeight="1">
      <c r="B24" s="14" t="s">
        <v>232</v>
      </c>
      <c r="C24" s="76"/>
      <c r="D24" s="246"/>
    </row>
    <row r="25" spans="2:4" ht="12.75" customHeight="1">
      <c r="B25" s="26" t="s">
        <v>233</v>
      </c>
      <c r="C25" s="74">
        <v>3344</v>
      </c>
      <c r="D25" s="167"/>
    </row>
    <row r="26" spans="2:4" ht="12.75" customHeight="1">
      <c r="B26" s="26" t="s">
        <v>630</v>
      </c>
      <c r="C26" s="74">
        <v>3355</v>
      </c>
      <c r="D26" s="167">
        <v>6915412</v>
      </c>
    </row>
    <row r="27" spans="2:8" ht="12.75" customHeight="1">
      <c r="B27" s="26" t="s">
        <v>234</v>
      </c>
      <c r="C27" s="74">
        <v>3361</v>
      </c>
      <c r="D27" s="167"/>
      <c r="E27" s="6"/>
      <c r="F27" s="27"/>
      <c r="G27" s="79"/>
      <c r="H27" s="80"/>
    </row>
    <row r="28" spans="2:4" ht="12.75" customHeight="1">
      <c r="B28" s="26" t="s">
        <v>235</v>
      </c>
      <c r="C28" s="74">
        <v>3363</v>
      </c>
      <c r="D28" s="167"/>
    </row>
    <row r="29" spans="2:4" ht="12.75" customHeight="1">
      <c r="B29" s="28" t="s">
        <v>236</v>
      </c>
      <c r="C29" s="77">
        <v>3371</v>
      </c>
      <c r="D29" s="167">
        <v>125170.86</v>
      </c>
    </row>
    <row r="30" spans="2:4" ht="12.75" customHeight="1">
      <c r="B30" s="26" t="s">
        <v>237</v>
      </c>
      <c r="C30" s="74">
        <v>3372</v>
      </c>
      <c r="D30" s="167">
        <v>6486.12</v>
      </c>
    </row>
    <row r="31" spans="2:4" ht="12.75" customHeight="1">
      <c r="B31" s="26" t="s">
        <v>238</v>
      </c>
      <c r="C31" s="74">
        <v>3373</v>
      </c>
      <c r="D31" s="167"/>
    </row>
    <row r="32" spans="2:4" ht="12.75" customHeight="1">
      <c r="B32" s="26" t="s">
        <v>570</v>
      </c>
      <c r="C32" s="74">
        <v>3378</v>
      </c>
      <c r="D32" s="167"/>
    </row>
    <row r="33" spans="2:4" ht="12.75" customHeight="1">
      <c r="B33" s="14" t="s">
        <v>239</v>
      </c>
      <c r="C33" s="76" t="s">
        <v>5</v>
      </c>
      <c r="D33" s="248"/>
    </row>
    <row r="34" spans="2:4" ht="12.75" customHeight="1">
      <c r="B34" s="26" t="s">
        <v>240</v>
      </c>
      <c r="C34" s="74">
        <v>3335</v>
      </c>
      <c r="D34" s="167"/>
    </row>
    <row r="35" spans="2:4" ht="12.75" customHeight="1">
      <c r="B35" s="26" t="s">
        <v>191</v>
      </c>
      <c r="C35" s="74">
        <v>3341</v>
      </c>
      <c r="D35" s="167">
        <v>223250</v>
      </c>
    </row>
    <row r="36" spans="2:4" ht="12.75" customHeight="1">
      <c r="B36" s="26" t="s">
        <v>241</v>
      </c>
      <c r="C36" s="74">
        <v>3342</v>
      </c>
      <c r="D36" s="167"/>
    </row>
    <row r="37" spans="2:4" ht="12.75" customHeight="1">
      <c r="B37" s="26" t="s">
        <v>242</v>
      </c>
      <c r="C37" s="74">
        <v>3343</v>
      </c>
      <c r="D37" s="167">
        <v>37242.03</v>
      </c>
    </row>
    <row r="38" spans="2:4" ht="12.75" customHeight="1">
      <c r="B38" s="26" t="s">
        <v>303</v>
      </c>
      <c r="C38" s="74">
        <v>3399</v>
      </c>
      <c r="D38" s="167">
        <v>21906.92</v>
      </c>
    </row>
    <row r="39" spans="2:4" ht="12.75" customHeight="1">
      <c r="B39" s="23" t="s">
        <v>243</v>
      </c>
      <c r="C39" s="75">
        <v>3300</v>
      </c>
      <c r="D39" s="337">
        <f>ROUND(SUM(D18:D38),2)</f>
        <v>31815169.72</v>
      </c>
    </row>
    <row r="40" spans="2:4" ht="12.75" customHeight="1">
      <c r="B40" s="13" t="s">
        <v>10</v>
      </c>
      <c r="C40" s="81"/>
      <c r="D40" s="246"/>
    </row>
    <row r="41" spans="2:4" ht="12.75" customHeight="1">
      <c r="B41" s="23" t="s">
        <v>244</v>
      </c>
      <c r="C41" s="74">
        <v>3411</v>
      </c>
      <c r="D41" s="167">
        <v>10062746.88</v>
      </c>
    </row>
    <row r="42" spans="2:4" ht="12.75" customHeight="1">
      <c r="B42" s="23" t="s">
        <v>52</v>
      </c>
      <c r="C42" s="74">
        <v>3421</v>
      </c>
      <c r="D42" s="167"/>
    </row>
    <row r="43" spans="2:4" ht="12.75" customHeight="1">
      <c r="B43" s="23" t="s">
        <v>245</v>
      </c>
      <c r="C43" s="74">
        <v>3422</v>
      </c>
      <c r="D43" s="167"/>
    </row>
    <row r="44" spans="2:4" ht="12.75" customHeight="1">
      <c r="B44" s="23" t="s">
        <v>53</v>
      </c>
      <c r="C44" s="74">
        <v>3423</v>
      </c>
      <c r="D44" s="167"/>
    </row>
    <row r="45" spans="2:4" ht="12.75" customHeight="1">
      <c r="B45" s="23" t="s">
        <v>246</v>
      </c>
      <c r="C45" s="74">
        <v>3424</v>
      </c>
      <c r="D45" s="167"/>
    </row>
    <row r="46" spans="2:4" ht="12.75" customHeight="1">
      <c r="B46" s="23" t="s">
        <v>247</v>
      </c>
      <c r="C46" s="74">
        <v>3425</v>
      </c>
      <c r="D46" s="167">
        <v>37034.25</v>
      </c>
    </row>
    <row r="47" spans="2:4" ht="12.75" customHeight="1">
      <c r="B47" s="23" t="s">
        <v>54</v>
      </c>
      <c r="C47" s="74">
        <v>3431</v>
      </c>
      <c r="D47" s="167">
        <v>68684.96</v>
      </c>
    </row>
    <row r="48" spans="2:4" ht="12.75" customHeight="1">
      <c r="B48" s="23" t="s">
        <v>122</v>
      </c>
      <c r="C48" s="74">
        <v>3432</v>
      </c>
      <c r="D48" s="167"/>
    </row>
    <row r="49" spans="2:4" ht="12.75" customHeight="1">
      <c r="B49" s="23" t="s">
        <v>174</v>
      </c>
      <c r="C49" s="74">
        <v>3433</v>
      </c>
      <c r="D49" s="167"/>
    </row>
    <row r="50" spans="2:4" ht="12.75" customHeight="1">
      <c r="B50" s="23" t="s">
        <v>55</v>
      </c>
      <c r="C50" s="74">
        <v>3440</v>
      </c>
      <c r="D50" s="167"/>
    </row>
    <row r="51" spans="2:4" ht="12.75" customHeight="1">
      <c r="B51" s="23" t="s">
        <v>248</v>
      </c>
      <c r="C51" s="74">
        <v>3461</v>
      </c>
      <c r="D51" s="167"/>
    </row>
    <row r="52" spans="2:4" ht="12.75" customHeight="1">
      <c r="B52" s="23" t="s">
        <v>249</v>
      </c>
      <c r="C52" s="74">
        <v>3462</v>
      </c>
      <c r="D52" s="167"/>
    </row>
    <row r="53" spans="2:4" ht="12.75" customHeight="1">
      <c r="B53" s="23" t="s">
        <v>250</v>
      </c>
      <c r="C53" s="74">
        <v>3463</v>
      </c>
      <c r="D53" s="167"/>
    </row>
    <row r="54" spans="2:4" ht="12.75" customHeight="1">
      <c r="B54" s="23" t="s">
        <v>251</v>
      </c>
      <c r="C54" s="74">
        <v>3464</v>
      </c>
      <c r="D54" s="167"/>
    </row>
    <row r="55" spans="2:4" ht="12.75" customHeight="1">
      <c r="B55" s="23" t="s">
        <v>252</v>
      </c>
      <c r="C55" s="74">
        <v>3465</v>
      </c>
      <c r="D55" s="167"/>
    </row>
    <row r="56" spans="2:4" ht="12.75" customHeight="1">
      <c r="B56" s="23" t="s">
        <v>253</v>
      </c>
      <c r="C56" s="74">
        <v>3466</v>
      </c>
      <c r="D56" s="167"/>
    </row>
    <row r="57" spans="2:4" ht="12.75" customHeight="1">
      <c r="B57" s="23" t="s">
        <v>361</v>
      </c>
      <c r="C57" s="74">
        <v>3467</v>
      </c>
      <c r="D57" s="167">
        <v>6616.1</v>
      </c>
    </row>
    <row r="58" spans="2:4" ht="12.75" customHeight="1">
      <c r="B58" s="23" t="s">
        <v>254</v>
      </c>
      <c r="C58" s="74">
        <v>3468</v>
      </c>
      <c r="D58" s="167"/>
    </row>
    <row r="59" spans="2:4" ht="12.75" customHeight="1">
      <c r="B59" s="23" t="s">
        <v>255</v>
      </c>
      <c r="C59" s="74">
        <v>3469</v>
      </c>
      <c r="D59" s="167"/>
    </row>
    <row r="60" spans="2:4" ht="12.75" customHeight="1">
      <c r="B60" s="23" t="s">
        <v>256</v>
      </c>
      <c r="C60" s="74">
        <v>3471</v>
      </c>
      <c r="D60" s="167">
        <v>60234.6</v>
      </c>
    </row>
    <row r="61" spans="2:4" ht="12.75" customHeight="1">
      <c r="B61" s="23" t="s">
        <v>571</v>
      </c>
      <c r="C61" s="74">
        <v>3472</v>
      </c>
      <c r="D61" s="167"/>
    </row>
    <row r="62" spans="2:4" ht="12.75" customHeight="1">
      <c r="B62" s="23" t="s">
        <v>572</v>
      </c>
      <c r="C62" s="74">
        <v>3473</v>
      </c>
      <c r="D62" s="167">
        <v>163914.5</v>
      </c>
    </row>
    <row r="63" spans="2:4" ht="12.75" customHeight="1">
      <c r="B63" s="25" t="s">
        <v>441</v>
      </c>
      <c r="C63" s="78">
        <v>3479</v>
      </c>
      <c r="D63" s="247"/>
    </row>
    <row r="64" spans="2:4" ht="12.75" customHeight="1">
      <c r="B64" s="14" t="s">
        <v>257</v>
      </c>
      <c r="C64" s="81"/>
      <c r="D64" s="246"/>
    </row>
    <row r="65" spans="2:4" ht="12.75" customHeight="1">
      <c r="B65" s="26" t="s">
        <v>258</v>
      </c>
      <c r="C65" s="74">
        <v>3491</v>
      </c>
      <c r="D65" s="167">
        <v>96042.03</v>
      </c>
    </row>
    <row r="66" spans="2:4" ht="12.75" customHeight="1">
      <c r="B66" s="26" t="s">
        <v>576</v>
      </c>
      <c r="C66" s="74">
        <v>3492</v>
      </c>
      <c r="D66" s="167"/>
    </row>
    <row r="67" spans="2:4" ht="12.75" customHeight="1">
      <c r="B67" s="26" t="s">
        <v>259</v>
      </c>
      <c r="C67" s="74">
        <v>3493</v>
      </c>
      <c r="D67" s="167"/>
    </row>
    <row r="68" spans="2:4" ht="12.75" customHeight="1">
      <c r="B68" s="26" t="s">
        <v>260</v>
      </c>
      <c r="C68" s="74">
        <v>3494</v>
      </c>
      <c r="D68" s="167">
        <v>176951.82</v>
      </c>
    </row>
    <row r="69" spans="2:4" ht="12.75" customHeight="1">
      <c r="B69" s="26" t="s">
        <v>194</v>
      </c>
      <c r="C69" s="74">
        <v>3495</v>
      </c>
      <c r="D69" s="167">
        <v>456731.44</v>
      </c>
    </row>
    <row r="70" spans="2:4" ht="12.75" customHeight="1">
      <c r="B70" s="26" t="s">
        <v>56</v>
      </c>
      <c r="C70" s="74">
        <v>3496</v>
      </c>
      <c r="D70" s="167"/>
    </row>
    <row r="71" spans="2:4" ht="12.75" customHeight="1">
      <c r="B71" s="26" t="s">
        <v>261</v>
      </c>
      <c r="C71" s="74">
        <v>3497</v>
      </c>
      <c r="D71" s="167">
        <v>196.66</v>
      </c>
    </row>
    <row r="72" spans="2:4" ht="12.75" customHeight="1">
      <c r="B72" s="26" t="s">
        <v>629</v>
      </c>
      <c r="C72" s="74">
        <v>3498</v>
      </c>
      <c r="D72" s="167">
        <v>2008.57</v>
      </c>
    </row>
    <row r="73" spans="2:4" ht="12.75" customHeight="1">
      <c r="B73" s="26" t="s">
        <v>262</v>
      </c>
      <c r="C73" s="74">
        <v>3499</v>
      </c>
      <c r="D73" s="167">
        <v>68589.66</v>
      </c>
    </row>
    <row r="74" spans="2:4" ht="12.75" customHeight="1">
      <c r="B74" s="23" t="s">
        <v>263</v>
      </c>
      <c r="C74" s="75">
        <v>3400</v>
      </c>
      <c r="D74" s="337">
        <f>ROUND(SUM(D41:D73),2)</f>
        <v>11199751.47</v>
      </c>
    </row>
    <row r="75" spans="2:4" ht="12.75" customHeight="1">
      <c r="B75" s="15" t="s">
        <v>264</v>
      </c>
      <c r="C75" s="75">
        <v>3000</v>
      </c>
      <c r="D75" s="337">
        <f>ROUND(D10+D16+D39+D74,2)</f>
        <v>43390792.69</v>
      </c>
    </row>
    <row r="76" spans="2:4" ht="12.75" customHeight="1">
      <c r="B76" s="29"/>
      <c r="C76" s="82"/>
      <c r="D76" s="12"/>
    </row>
    <row r="77" spans="2:4" ht="12.75" customHeight="1">
      <c r="B77" s="29" t="s">
        <v>11</v>
      </c>
      <c r="C77" s="82"/>
      <c r="D77" s="12"/>
    </row>
    <row r="80" spans="1:12" ht="12.75">
      <c r="A80" s="2" t="s">
        <v>166</v>
      </c>
      <c r="B80" s="22" t="str">
        <f>$B$1</f>
        <v>DISTRICT SCHOOL BOARD OF OKEECHOBEE COUNTY </v>
      </c>
      <c r="H80" s="30"/>
      <c r="I80" s="1"/>
      <c r="J80" s="11"/>
      <c r="K80" s="3" t="s">
        <v>176</v>
      </c>
      <c r="L80" s="11"/>
    </row>
    <row r="81" spans="2:12" ht="12.75">
      <c r="B81" s="22" t="s">
        <v>388</v>
      </c>
      <c r="H81" s="31"/>
      <c r="I81" s="31"/>
      <c r="J81" s="11"/>
      <c r="K81" s="1" t="s">
        <v>12</v>
      </c>
      <c r="L81" s="11"/>
    </row>
    <row r="82" spans="2:12" ht="12.75">
      <c r="B82" s="31" t="str">
        <f>+B4</f>
        <v>For the Fiscal Year Ended June 30, 2013</v>
      </c>
      <c r="J82" s="11"/>
      <c r="K82" s="8" t="s">
        <v>3</v>
      </c>
      <c r="L82" s="11"/>
    </row>
    <row r="83" spans="2:12" ht="12.75" customHeight="1">
      <c r="B83" s="465" t="s">
        <v>25</v>
      </c>
      <c r="C83" s="459" t="s">
        <v>516</v>
      </c>
      <c r="D83" s="64">
        <v>100</v>
      </c>
      <c r="E83" s="64">
        <v>200</v>
      </c>
      <c r="F83" s="64">
        <v>300</v>
      </c>
      <c r="G83" s="64">
        <v>400</v>
      </c>
      <c r="H83" s="64">
        <v>500</v>
      </c>
      <c r="I83" s="64">
        <v>600</v>
      </c>
      <c r="J83" s="64">
        <v>700</v>
      </c>
      <c r="K83" s="477" t="s">
        <v>24</v>
      </c>
      <c r="L83" s="11"/>
    </row>
    <row r="84" spans="2:12" ht="25.5">
      <c r="B84" s="476"/>
      <c r="C84" s="459"/>
      <c r="D84" s="378" t="s">
        <v>19</v>
      </c>
      <c r="E84" s="378" t="s">
        <v>517</v>
      </c>
      <c r="F84" s="378" t="s">
        <v>518</v>
      </c>
      <c r="G84" s="378" t="s">
        <v>519</v>
      </c>
      <c r="H84" s="378" t="s">
        <v>520</v>
      </c>
      <c r="I84" s="378" t="s">
        <v>521</v>
      </c>
      <c r="J84" s="379" t="s">
        <v>18</v>
      </c>
      <c r="K84" s="477"/>
      <c r="L84" s="11"/>
    </row>
    <row r="85" spans="2:12" ht="12.75">
      <c r="B85" s="137" t="s">
        <v>26</v>
      </c>
      <c r="C85" s="32"/>
      <c r="D85" s="244"/>
      <c r="E85" s="244"/>
      <c r="F85" s="244"/>
      <c r="G85" s="244"/>
      <c r="H85" s="244"/>
      <c r="I85" s="244"/>
      <c r="J85" s="244"/>
      <c r="K85" s="244"/>
      <c r="L85" s="11"/>
    </row>
    <row r="86" spans="2:12" ht="12.75">
      <c r="B86" s="23" t="s">
        <v>265</v>
      </c>
      <c r="C86" s="74">
        <v>5000</v>
      </c>
      <c r="D86" s="167">
        <v>18666165.18</v>
      </c>
      <c r="E86" s="167">
        <v>5515515.88</v>
      </c>
      <c r="F86" s="167">
        <v>2105106</v>
      </c>
      <c r="G86" s="167">
        <v>3277.63</v>
      </c>
      <c r="H86" s="167">
        <v>730653.63</v>
      </c>
      <c r="I86" s="167">
        <v>149440.43</v>
      </c>
      <c r="J86" s="167">
        <v>676826.46</v>
      </c>
      <c r="K86" s="338">
        <f aca="true" t="shared" si="0" ref="K86:K110">ROUND(SUM(D86:J86),2)</f>
        <v>27846985.21</v>
      </c>
      <c r="L86" s="11"/>
    </row>
    <row r="87" spans="2:12" ht="19.5" customHeight="1">
      <c r="B87" s="84" t="s">
        <v>573</v>
      </c>
      <c r="C87" s="74">
        <v>6100</v>
      </c>
      <c r="D87" s="167">
        <v>1400964.25</v>
      </c>
      <c r="E87" s="167">
        <v>395798.4</v>
      </c>
      <c r="F87" s="167">
        <v>181569.25</v>
      </c>
      <c r="G87" s="167"/>
      <c r="H87" s="167">
        <v>12250.41</v>
      </c>
      <c r="I87" s="167">
        <v>303.79</v>
      </c>
      <c r="J87" s="167">
        <v>2777</v>
      </c>
      <c r="K87" s="338">
        <f t="shared" si="0"/>
        <v>1993663.1</v>
      </c>
      <c r="L87" s="11"/>
    </row>
    <row r="88" spans="2:12" ht="19.5" customHeight="1">
      <c r="B88" s="84" t="s">
        <v>266</v>
      </c>
      <c r="C88" s="74">
        <v>6200</v>
      </c>
      <c r="D88" s="167">
        <v>421933.34</v>
      </c>
      <c r="E88" s="167">
        <v>115107.87</v>
      </c>
      <c r="F88" s="167">
        <v>1641.9</v>
      </c>
      <c r="G88" s="167"/>
      <c r="H88" s="167">
        <v>8879.47</v>
      </c>
      <c r="I88" s="167">
        <v>25579.71</v>
      </c>
      <c r="J88" s="167">
        <v>7134</v>
      </c>
      <c r="K88" s="338">
        <f t="shared" si="0"/>
        <v>580276.29</v>
      </c>
      <c r="L88" s="11"/>
    </row>
    <row r="89" spans="2:12" ht="19.5" customHeight="1">
      <c r="B89" s="84" t="s">
        <v>267</v>
      </c>
      <c r="C89" s="74">
        <v>6300</v>
      </c>
      <c r="D89" s="167">
        <v>304438.88</v>
      </c>
      <c r="E89" s="167">
        <v>179964.52</v>
      </c>
      <c r="F89" s="167">
        <v>4456.34</v>
      </c>
      <c r="G89" s="167"/>
      <c r="H89" s="167">
        <v>1100.86</v>
      </c>
      <c r="I89" s="167"/>
      <c r="J89" s="167">
        <v>25</v>
      </c>
      <c r="K89" s="338">
        <f t="shared" si="0"/>
        <v>489985.6</v>
      </c>
      <c r="L89" s="11"/>
    </row>
    <row r="90" spans="2:12" ht="19.5" customHeight="1">
      <c r="B90" s="84" t="s">
        <v>268</v>
      </c>
      <c r="C90" s="74">
        <v>6400</v>
      </c>
      <c r="D90" s="167">
        <v>58601.33</v>
      </c>
      <c r="E90" s="167">
        <v>13089.65</v>
      </c>
      <c r="F90" s="167">
        <v>14110.95</v>
      </c>
      <c r="G90" s="167"/>
      <c r="H90" s="167">
        <v>1602.95</v>
      </c>
      <c r="I90" s="167"/>
      <c r="J90" s="167">
        <v>3624</v>
      </c>
      <c r="K90" s="338">
        <f t="shared" si="0"/>
        <v>91028.88</v>
      </c>
      <c r="L90" s="11"/>
    </row>
    <row r="91" spans="2:12" s="6" customFormat="1" ht="19.5" customHeight="1">
      <c r="B91" s="85" t="s">
        <v>442</v>
      </c>
      <c r="C91" s="77">
        <v>6500</v>
      </c>
      <c r="D91" s="167">
        <v>451900.63</v>
      </c>
      <c r="E91" s="167">
        <v>132188.16</v>
      </c>
      <c r="F91" s="167">
        <v>127392.25</v>
      </c>
      <c r="G91" s="167"/>
      <c r="H91" s="167">
        <v>2276.16</v>
      </c>
      <c r="I91" s="167">
        <v>12010.66</v>
      </c>
      <c r="J91" s="167">
        <v>115</v>
      </c>
      <c r="K91" s="338">
        <f t="shared" si="0"/>
        <v>725882.86</v>
      </c>
      <c r="L91" s="34"/>
    </row>
    <row r="92" spans="2:12" ht="19.5" customHeight="1">
      <c r="B92" s="84" t="s">
        <v>322</v>
      </c>
      <c r="C92" s="74">
        <v>7100</v>
      </c>
      <c r="D92" s="167">
        <v>132141.13</v>
      </c>
      <c r="E92" s="167">
        <v>38860.71</v>
      </c>
      <c r="F92" s="167">
        <v>105557.6</v>
      </c>
      <c r="G92" s="167"/>
      <c r="H92" s="167"/>
      <c r="I92" s="167"/>
      <c r="J92" s="167">
        <v>39866.38</v>
      </c>
      <c r="K92" s="338">
        <f t="shared" si="0"/>
        <v>316425.82</v>
      </c>
      <c r="L92" s="11"/>
    </row>
    <row r="93" spans="2:12" ht="19.5" customHeight="1">
      <c r="B93" s="84" t="s">
        <v>269</v>
      </c>
      <c r="C93" s="74">
        <v>7200</v>
      </c>
      <c r="D93" s="167">
        <v>311528.31</v>
      </c>
      <c r="E93" s="167">
        <v>95696.66</v>
      </c>
      <c r="F93" s="167">
        <v>206456.06</v>
      </c>
      <c r="G93" s="167"/>
      <c r="H93" s="167">
        <v>13881.03</v>
      </c>
      <c r="I93" s="167"/>
      <c r="J93" s="167">
        <v>26378</v>
      </c>
      <c r="K93" s="338">
        <f t="shared" si="0"/>
        <v>653940.06</v>
      </c>
      <c r="L93" s="11"/>
    </row>
    <row r="94" spans="2:12" ht="19.5" customHeight="1">
      <c r="B94" s="84" t="s">
        <v>270</v>
      </c>
      <c r="C94" s="74">
        <v>7300</v>
      </c>
      <c r="D94" s="167">
        <v>2382044.5</v>
      </c>
      <c r="E94" s="167">
        <v>628573.81</v>
      </c>
      <c r="F94" s="167">
        <v>8679.08</v>
      </c>
      <c r="G94" s="167"/>
      <c r="H94" s="167">
        <v>14597.59</v>
      </c>
      <c r="I94" s="167">
        <v>1327.64</v>
      </c>
      <c r="J94" s="167">
        <v>1879.5</v>
      </c>
      <c r="K94" s="338">
        <f t="shared" si="0"/>
        <v>3037102.12</v>
      </c>
      <c r="L94" s="11"/>
    </row>
    <row r="95" spans="2:12" ht="19.5" customHeight="1">
      <c r="B95" s="84" t="s">
        <v>271</v>
      </c>
      <c r="C95" s="74">
        <v>7410</v>
      </c>
      <c r="D95" s="167">
        <v>18090</v>
      </c>
      <c r="E95" s="167">
        <v>2526.4</v>
      </c>
      <c r="F95" s="167">
        <v>320</v>
      </c>
      <c r="G95" s="167"/>
      <c r="H95" s="167"/>
      <c r="I95" s="167"/>
      <c r="J95" s="167"/>
      <c r="K95" s="338">
        <f t="shared" si="0"/>
        <v>20936.4</v>
      </c>
      <c r="L95" s="11"/>
    </row>
    <row r="96" spans="2:12" ht="19.5" customHeight="1">
      <c r="B96" s="84" t="s">
        <v>272</v>
      </c>
      <c r="C96" s="74">
        <v>7500</v>
      </c>
      <c r="D96" s="167">
        <v>296186.27</v>
      </c>
      <c r="E96" s="167">
        <v>88235.44</v>
      </c>
      <c r="F96" s="167">
        <v>5524.85</v>
      </c>
      <c r="G96" s="167"/>
      <c r="H96" s="167">
        <v>4480.47</v>
      </c>
      <c r="I96" s="167">
        <v>1776.56</v>
      </c>
      <c r="J96" s="167"/>
      <c r="K96" s="338">
        <f t="shared" si="0"/>
        <v>396203.59</v>
      </c>
      <c r="L96" s="11"/>
    </row>
    <row r="97" spans="2:12" ht="19.5" customHeight="1">
      <c r="B97" s="84" t="s">
        <v>273</v>
      </c>
      <c r="C97" s="74">
        <v>7600</v>
      </c>
      <c r="D97" s="167"/>
      <c r="E97" s="167"/>
      <c r="F97" s="167"/>
      <c r="G97" s="167"/>
      <c r="H97" s="167"/>
      <c r="I97" s="167"/>
      <c r="J97" s="167"/>
      <c r="K97" s="338">
        <f t="shared" si="0"/>
        <v>0</v>
      </c>
      <c r="L97" s="11"/>
    </row>
    <row r="98" spans="2:12" ht="19.5" customHeight="1">
      <c r="B98" s="84" t="s">
        <v>274</v>
      </c>
      <c r="C98" s="74">
        <v>7700</v>
      </c>
      <c r="D98" s="167">
        <v>182270.6</v>
      </c>
      <c r="E98" s="167">
        <v>50090.74</v>
      </c>
      <c r="F98" s="167">
        <v>332517.52</v>
      </c>
      <c r="G98" s="167"/>
      <c r="H98" s="167">
        <v>27392.75</v>
      </c>
      <c r="I98" s="167"/>
      <c r="J98" s="167">
        <v>2887</v>
      </c>
      <c r="K98" s="338">
        <f t="shared" si="0"/>
        <v>595158.61</v>
      </c>
      <c r="L98" s="11"/>
    </row>
    <row r="99" spans="2:12" ht="19.5" customHeight="1">
      <c r="B99" s="84" t="s">
        <v>574</v>
      </c>
      <c r="C99" s="74">
        <v>7800</v>
      </c>
      <c r="D99" s="167">
        <v>1365463.77</v>
      </c>
      <c r="E99" s="167">
        <v>551716.4</v>
      </c>
      <c r="F99" s="167">
        <v>73843.19</v>
      </c>
      <c r="G99" s="167">
        <v>650295.83</v>
      </c>
      <c r="H99" s="167">
        <v>157014.29</v>
      </c>
      <c r="I99" s="167">
        <v>5401.27</v>
      </c>
      <c r="J99" s="167">
        <v>7547.2</v>
      </c>
      <c r="K99" s="338">
        <f t="shared" si="0"/>
        <v>2811281.95</v>
      </c>
      <c r="L99" s="11"/>
    </row>
    <row r="100" spans="2:12" ht="19.5" customHeight="1">
      <c r="B100" s="84" t="s">
        <v>275</v>
      </c>
      <c r="C100" s="74">
        <v>7900</v>
      </c>
      <c r="D100" s="167">
        <v>1239984.94</v>
      </c>
      <c r="E100" s="167">
        <v>603706.68</v>
      </c>
      <c r="F100" s="167">
        <v>954687.45</v>
      </c>
      <c r="G100" s="167">
        <v>1055277.84</v>
      </c>
      <c r="H100" s="167">
        <v>113716.53</v>
      </c>
      <c r="I100" s="167">
        <v>8583.26</v>
      </c>
      <c r="J100" s="167">
        <v>52984.03</v>
      </c>
      <c r="K100" s="338">
        <f t="shared" si="0"/>
        <v>4028940.73</v>
      </c>
      <c r="L100" s="11"/>
    </row>
    <row r="101" spans="2:12" ht="19.5" customHeight="1">
      <c r="B101" s="84" t="s">
        <v>276</v>
      </c>
      <c r="C101" s="74">
        <v>8100</v>
      </c>
      <c r="D101" s="167">
        <v>553211.92</v>
      </c>
      <c r="E101" s="167">
        <v>210547.54</v>
      </c>
      <c r="F101" s="167">
        <v>298736.57</v>
      </c>
      <c r="G101" s="167">
        <v>25337.44</v>
      </c>
      <c r="H101" s="167">
        <v>174410.62</v>
      </c>
      <c r="I101" s="167">
        <v>943.07</v>
      </c>
      <c r="J101" s="167">
        <v>260.13</v>
      </c>
      <c r="K101" s="338">
        <f t="shared" si="0"/>
        <v>1263447.29</v>
      </c>
      <c r="L101" s="11"/>
    </row>
    <row r="102" spans="2:12" s="6" customFormat="1" ht="19.5" customHeight="1">
      <c r="B102" s="85" t="s">
        <v>277</v>
      </c>
      <c r="C102" s="77">
        <v>8200</v>
      </c>
      <c r="D102" s="167">
        <v>76024.04</v>
      </c>
      <c r="E102" s="167">
        <v>17437.05</v>
      </c>
      <c r="F102" s="167">
        <v>26577.64</v>
      </c>
      <c r="G102" s="167"/>
      <c r="H102" s="167">
        <v>2616.05</v>
      </c>
      <c r="I102" s="167">
        <v>9486.84</v>
      </c>
      <c r="J102" s="167">
        <v>2467</v>
      </c>
      <c r="K102" s="338">
        <f>ROUND(SUM(D102:J102),2)</f>
        <v>134608.62</v>
      </c>
      <c r="L102" s="34"/>
    </row>
    <row r="103" spans="2:12" ht="19.5" customHeight="1">
      <c r="B103" s="84" t="s">
        <v>278</v>
      </c>
      <c r="C103" s="74">
        <v>9100</v>
      </c>
      <c r="D103" s="167">
        <v>144331.29</v>
      </c>
      <c r="E103" s="167">
        <v>24490.54</v>
      </c>
      <c r="F103" s="167">
        <v>137382.33</v>
      </c>
      <c r="G103" s="167"/>
      <c r="H103" s="167">
        <v>1182.31</v>
      </c>
      <c r="I103" s="167"/>
      <c r="J103" s="167"/>
      <c r="K103" s="338">
        <f t="shared" si="0"/>
        <v>307386.47</v>
      </c>
      <c r="L103" s="11"/>
    </row>
    <row r="104" spans="2:12" ht="12.75">
      <c r="B104" s="83" t="s">
        <v>27</v>
      </c>
      <c r="C104" s="76"/>
      <c r="D104" s="249"/>
      <c r="E104" s="249"/>
      <c r="F104" s="249"/>
      <c r="G104" s="249"/>
      <c r="H104" s="249"/>
      <c r="I104" s="250"/>
      <c r="J104" s="249"/>
      <c r="K104" s="251"/>
      <c r="L104" s="11"/>
    </row>
    <row r="105" spans="2:12" ht="12.75">
      <c r="B105" s="84" t="s">
        <v>279</v>
      </c>
      <c r="C105" s="74">
        <v>7420</v>
      </c>
      <c r="D105" s="252"/>
      <c r="E105" s="252"/>
      <c r="F105" s="252"/>
      <c r="G105" s="252"/>
      <c r="H105" s="252"/>
      <c r="I105" s="167"/>
      <c r="J105" s="252"/>
      <c r="K105" s="338">
        <f>ROUND(I105,2)</f>
        <v>0</v>
      </c>
      <c r="L105" s="11"/>
    </row>
    <row r="106" spans="2:12" ht="19.5" customHeight="1">
      <c r="B106" s="84" t="s">
        <v>280</v>
      </c>
      <c r="C106" s="74">
        <v>9300</v>
      </c>
      <c r="D106" s="252"/>
      <c r="E106" s="252"/>
      <c r="F106" s="252"/>
      <c r="G106" s="252"/>
      <c r="H106" s="252"/>
      <c r="I106" s="167">
        <v>110201.29</v>
      </c>
      <c r="J106" s="252"/>
      <c r="K106" s="338">
        <f>ROUND(I106,2)</f>
        <v>110201.29</v>
      </c>
      <c r="L106" s="11"/>
    </row>
    <row r="107" spans="2:12" ht="12.75">
      <c r="B107" s="83" t="s">
        <v>28</v>
      </c>
      <c r="C107" s="76"/>
      <c r="D107" s="249"/>
      <c r="E107" s="249"/>
      <c r="F107" s="249"/>
      <c r="G107" s="249"/>
      <c r="H107" s="249"/>
      <c r="I107" s="249"/>
      <c r="J107" s="250"/>
      <c r="K107" s="251"/>
      <c r="L107" s="11"/>
    </row>
    <row r="108" spans="2:12" ht="19.5" customHeight="1">
      <c r="B108" s="84" t="s">
        <v>57</v>
      </c>
      <c r="C108" s="74">
        <v>710</v>
      </c>
      <c r="D108" s="252"/>
      <c r="E108" s="252"/>
      <c r="F108" s="252"/>
      <c r="G108" s="252"/>
      <c r="H108" s="252"/>
      <c r="I108" s="252"/>
      <c r="J108" s="167"/>
      <c r="K108" s="338">
        <f>ROUND(J108,2)</f>
        <v>0</v>
      </c>
      <c r="L108" s="11"/>
    </row>
    <row r="109" spans="2:12" ht="19.5" customHeight="1">
      <c r="B109" s="84" t="s">
        <v>281</v>
      </c>
      <c r="C109" s="74">
        <v>720</v>
      </c>
      <c r="D109" s="252"/>
      <c r="E109" s="252"/>
      <c r="F109" s="252"/>
      <c r="G109" s="252"/>
      <c r="H109" s="252"/>
      <c r="I109" s="252"/>
      <c r="J109" s="167"/>
      <c r="K109" s="338">
        <f>ROUND(J109,2)</f>
        <v>0</v>
      </c>
      <c r="L109" s="11"/>
    </row>
    <row r="110" spans="2:12" ht="19.5" customHeight="1">
      <c r="B110" s="86" t="s">
        <v>282</v>
      </c>
      <c r="C110" s="75"/>
      <c r="D110" s="337">
        <f>ROUND(SUM(D86:D103),2)</f>
        <v>28005280.38</v>
      </c>
      <c r="E110" s="339">
        <f>ROUND(SUM(E86:E103),2)</f>
        <v>8663546.45</v>
      </c>
      <c r="F110" s="339">
        <f>ROUND(SUM(F86:F103),2)</f>
        <v>4584558.98</v>
      </c>
      <c r="G110" s="339">
        <f>ROUND(SUM(G86:G103),2)</f>
        <v>1734188.74</v>
      </c>
      <c r="H110" s="339">
        <f>ROUND(SUM(H86:H103),2)</f>
        <v>1266055.12</v>
      </c>
      <c r="I110" s="339">
        <f>ROUND(SUM(I86:I103)+SUM(I105:I106),2)</f>
        <v>325054.52</v>
      </c>
      <c r="J110" s="339">
        <f>ROUND(SUM(J86:J103)+SUM(J108:J109),2)</f>
        <v>824770.7</v>
      </c>
      <c r="K110" s="339">
        <f t="shared" si="0"/>
        <v>45403454.89</v>
      </c>
      <c r="L110" s="11"/>
    </row>
    <row r="111" spans="2:12" ht="18.75" customHeight="1">
      <c r="B111" s="87" t="s">
        <v>29</v>
      </c>
      <c r="C111" s="75"/>
      <c r="D111" s="253"/>
      <c r="E111" s="253"/>
      <c r="F111" s="253"/>
      <c r="G111" s="254"/>
      <c r="H111" s="254"/>
      <c r="I111" s="254"/>
      <c r="J111" s="255"/>
      <c r="K111" s="337">
        <f>ROUND(D75-K110,2)</f>
        <v>-2012662.2</v>
      </c>
      <c r="L111" s="11"/>
    </row>
    <row r="112" spans="3:11" ht="12.75">
      <c r="C112" s="35"/>
      <c r="J112" s="35"/>
      <c r="K112" s="238"/>
    </row>
    <row r="113" spans="2:11" ht="12.75">
      <c r="B113" s="31" t="s">
        <v>30</v>
      </c>
      <c r="C113" s="35"/>
      <c r="K113" s="36"/>
    </row>
    <row r="114" ht="12.75">
      <c r="C114" s="35"/>
    </row>
    <row r="115" ht="12.75">
      <c r="C115" s="35"/>
    </row>
    <row r="116" spans="1:2" ht="12.75">
      <c r="A116" s="2" t="s">
        <v>167</v>
      </c>
      <c r="B116" s="22" t="str">
        <f>$B$1</f>
        <v>DISTRICT SCHOOL BOARD OF OKEECHOBEE COUNTY </v>
      </c>
    </row>
    <row r="117" spans="2:4" ht="12.75">
      <c r="B117" s="22" t="s">
        <v>387</v>
      </c>
      <c r="D117" s="3" t="s">
        <v>176</v>
      </c>
    </row>
    <row r="118" spans="2:4" ht="12.75">
      <c r="B118" s="22" t="s">
        <v>31</v>
      </c>
      <c r="C118" s="37"/>
      <c r="D118" s="3" t="s">
        <v>32</v>
      </c>
    </row>
    <row r="119" spans="2:4" ht="12.75">
      <c r="B119" s="31" t="str">
        <f>+B4</f>
        <v>For the Fiscal Year Ended June 30, 2013</v>
      </c>
      <c r="D119" s="8" t="s">
        <v>3</v>
      </c>
    </row>
    <row r="120" spans="2:4" ht="39" customHeight="1">
      <c r="B120" s="382" t="s">
        <v>522</v>
      </c>
      <c r="C120" s="380" t="s">
        <v>523</v>
      </c>
      <c r="D120" s="381"/>
    </row>
    <row r="121" spans="2:4" ht="21.75" customHeight="1">
      <c r="B121" s="88" t="s">
        <v>190</v>
      </c>
      <c r="C121" s="89">
        <v>3720</v>
      </c>
      <c r="D121" s="113"/>
    </row>
    <row r="122" spans="2:4" ht="21.75" customHeight="1">
      <c r="B122" s="88" t="s">
        <v>192</v>
      </c>
      <c r="C122" s="89">
        <v>3730</v>
      </c>
      <c r="D122" s="113">
        <v>30950</v>
      </c>
    </row>
    <row r="123" spans="2:4" ht="21.75" customHeight="1">
      <c r="B123" s="88" t="s">
        <v>33</v>
      </c>
      <c r="C123" s="89">
        <v>3740</v>
      </c>
      <c r="D123" s="114">
        <v>3511.49</v>
      </c>
    </row>
    <row r="124" spans="2:4" ht="21.75" customHeight="1">
      <c r="B124" s="13" t="s">
        <v>34</v>
      </c>
      <c r="C124" s="90"/>
      <c r="D124" s="246"/>
    </row>
    <row r="125" spans="2:4" ht="21.75" customHeight="1">
      <c r="B125" s="23" t="s">
        <v>283</v>
      </c>
      <c r="C125" s="89">
        <v>3620</v>
      </c>
      <c r="D125" s="167"/>
    </row>
    <row r="126" spans="2:4" ht="21.75" customHeight="1">
      <c r="B126" s="23" t="s">
        <v>284</v>
      </c>
      <c r="C126" s="89">
        <v>3630</v>
      </c>
      <c r="D126" s="167">
        <v>470000</v>
      </c>
    </row>
    <row r="127" spans="2:4" ht="21.75" customHeight="1">
      <c r="B127" s="23" t="s">
        <v>285</v>
      </c>
      <c r="C127" s="89">
        <v>3640</v>
      </c>
      <c r="D127" s="167"/>
    </row>
    <row r="128" spans="2:4" ht="21.75" customHeight="1">
      <c r="B128" s="23" t="s">
        <v>286</v>
      </c>
      <c r="C128" s="89">
        <v>3660</v>
      </c>
      <c r="D128" s="167"/>
    </row>
    <row r="129" spans="2:4" ht="21.75" customHeight="1">
      <c r="B129" s="23" t="s">
        <v>287</v>
      </c>
      <c r="C129" s="89">
        <v>3670</v>
      </c>
      <c r="D129" s="167"/>
    </row>
    <row r="130" spans="2:4" ht="21.75" customHeight="1">
      <c r="B130" s="23" t="s">
        <v>288</v>
      </c>
      <c r="C130" s="89">
        <v>3690</v>
      </c>
      <c r="D130" s="167"/>
    </row>
    <row r="131" spans="2:4" ht="21.75" customHeight="1">
      <c r="B131" s="23" t="s">
        <v>289</v>
      </c>
      <c r="C131" s="91">
        <v>3600</v>
      </c>
      <c r="D131" s="337">
        <f>ROUND(SUM(D125:D130),2)</f>
        <v>470000</v>
      </c>
    </row>
    <row r="132" spans="2:4" ht="21.75" customHeight="1">
      <c r="B132" s="13" t="s">
        <v>35</v>
      </c>
      <c r="C132" s="90"/>
      <c r="D132" s="246"/>
    </row>
    <row r="133" spans="2:4" ht="21.75" customHeight="1">
      <c r="B133" s="23" t="s">
        <v>290</v>
      </c>
      <c r="C133" s="89">
        <v>920</v>
      </c>
      <c r="D133" s="167"/>
    </row>
    <row r="134" spans="2:4" ht="21.75" customHeight="1">
      <c r="B134" s="23" t="s">
        <v>291</v>
      </c>
      <c r="C134" s="89">
        <v>930</v>
      </c>
      <c r="D134" s="167"/>
    </row>
    <row r="135" spans="2:4" ht="21.75" customHeight="1">
      <c r="B135" s="23" t="s">
        <v>292</v>
      </c>
      <c r="C135" s="89">
        <v>940</v>
      </c>
      <c r="D135" s="167"/>
    </row>
    <row r="136" spans="2:4" ht="21.75" customHeight="1">
      <c r="B136" s="23" t="s">
        <v>293</v>
      </c>
      <c r="C136" s="89">
        <v>960</v>
      </c>
      <c r="D136" s="167"/>
    </row>
    <row r="137" spans="2:4" ht="21.75" customHeight="1">
      <c r="B137" s="23" t="s">
        <v>294</v>
      </c>
      <c r="C137" s="89">
        <v>970</v>
      </c>
      <c r="D137" s="167"/>
    </row>
    <row r="138" spans="2:4" ht="21.75" customHeight="1">
      <c r="B138" s="23" t="s">
        <v>295</v>
      </c>
      <c r="C138" s="89">
        <v>990</v>
      </c>
      <c r="D138" s="167"/>
    </row>
    <row r="139" spans="2:4" ht="21.75" customHeight="1">
      <c r="B139" s="23" t="s">
        <v>296</v>
      </c>
      <c r="C139" s="91">
        <v>9700</v>
      </c>
      <c r="D139" s="337">
        <f>ROUND(SUM(D133:D138),2)</f>
        <v>0</v>
      </c>
    </row>
    <row r="140" spans="2:4" ht="21.75" customHeight="1">
      <c r="B140" s="65"/>
      <c r="C140" s="90"/>
      <c r="D140" s="246"/>
    </row>
    <row r="141" spans="2:4" ht="21.75" customHeight="1">
      <c r="B141" s="15" t="s">
        <v>171</v>
      </c>
      <c r="C141" s="91"/>
      <c r="D141" s="340">
        <f>ROUND(SUM(D121:D123)+D131+D139,2)</f>
        <v>504461.49</v>
      </c>
    </row>
    <row r="142" spans="2:4" ht="21.75" customHeight="1">
      <c r="B142" s="65"/>
      <c r="C142" s="90"/>
      <c r="D142" s="246"/>
    </row>
    <row r="143" spans="2:4" ht="21.75" customHeight="1">
      <c r="B143" s="15" t="s">
        <v>170</v>
      </c>
      <c r="C143" s="91"/>
      <c r="D143" s="340">
        <f>ROUND(K111+D141,2)</f>
        <v>-1508200.71</v>
      </c>
    </row>
    <row r="144" spans="2:4" ht="21.75" customHeight="1">
      <c r="B144" s="88" t="s">
        <v>492</v>
      </c>
      <c r="C144" s="89">
        <v>2800</v>
      </c>
      <c r="D144" s="167">
        <v>6989643.09</v>
      </c>
    </row>
    <row r="145" spans="2:4" ht="21.75" customHeight="1">
      <c r="B145" s="116" t="s">
        <v>41</v>
      </c>
      <c r="C145" s="90">
        <v>2891</v>
      </c>
      <c r="D145" s="291"/>
    </row>
    <row r="146" spans="2:4" ht="21.75" customHeight="1">
      <c r="B146" s="135" t="s">
        <v>398</v>
      </c>
      <c r="C146" s="234"/>
      <c r="D146" s="274"/>
    </row>
    <row r="147" spans="2:4" ht="21.75" customHeight="1">
      <c r="B147" s="84" t="s">
        <v>399</v>
      </c>
      <c r="C147" s="293">
        <v>2710</v>
      </c>
      <c r="D147" s="113">
        <v>132614.61</v>
      </c>
    </row>
    <row r="148" spans="2:4" ht="21.75" customHeight="1">
      <c r="B148" s="23" t="s">
        <v>400</v>
      </c>
      <c r="C148" s="89">
        <v>2720</v>
      </c>
      <c r="D148" s="167">
        <v>65550.53</v>
      </c>
    </row>
    <row r="149" spans="2:4" ht="21.75" customHeight="1">
      <c r="B149" s="23" t="s">
        <v>401</v>
      </c>
      <c r="C149" s="89">
        <v>2730</v>
      </c>
      <c r="D149" s="167"/>
    </row>
    <row r="150" spans="2:4" ht="21.75" customHeight="1">
      <c r="B150" s="23" t="s">
        <v>402</v>
      </c>
      <c r="C150" s="89">
        <v>2740</v>
      </c>
      <c r="D150" s="167">
        <v>224849.09</v>
      </c>
    </row>
    <row r="151" spans="2:4" ht="21.75" customHeight="1">
      <c r="B151" s="23" t="s">
        <v>403</v>
      </c>
      <c r="C151" s="89">
        <v>2750</v>
      </c>
      <c r="D151" s="114">
        <v>5058428.15</v>
      </c>
    </row>
    <row r="152" spans="2:4" ht="21.75" customHeight="1">
      <c r="B152" s="25" t="s">
        <v>488</v>
      </c>
      <c r="C152" s="78">
        <v>2700</v>
      </c>
      <c r="D152" s="341">
        <f>ROUND(SUM(D147:D151),2)</f>
        <v>5481442.38</v>
      </c>
    </row>
    <row r="153" spans="2:4" ht="12.75">
      <c r="B153" s="29"/>
      <c r="C153" s="92"/>
      <c r="D153" s="12"/>
    </row>
    <row r="154" spans="2:4" ht="12.75">
      <c r="B154" s="31" t="s">
        <v>11</v>
      </c>
      <c r="D154" s="239"/>
    </row>
    <row r="157" spans="1:11" ht="12.75">
      <c r="A157" s="2" t="s">
        <v>168</v>
      </c>
      <c r="B157" s="22" t="str">
        <f>$B$1</f>
        <v>DISTRICT SCHOOL BOARD OF OKEECHOBEE COUNTY </v>
      </c>
      <c r="C157" s="4"/>
      <c r="E157" s="4"/>
      <c r="F157" s="4"/>
      <c r="G157" s="4"/>
      <c r="H157" s="4"/>
      <c r="I157" s="4"/>
      <c r="J157" s="4"/>
      <c r="K157" s="4"/>
    </row>
    <row r="158" spans="2:11" ht="12.75">
      <c r="B158" s="42" t="s">
        <v>386</v>
      </c>
      <c r="C158" s="4"/>
      <c r="E158" s="4"/>
      <c r="F158" s="93"/>
      <c r="G158" s="4"/>
      <c r="H158" s="4"/>
      <c r="I158" s="4"/>
      <c r="J158" s="4"/>
      <c r="K158" s="4"/>
    </row>
    <row r="159" spans="2:11" ht="12.75">
      <c r="B159" s="42" t="s">
        <v>36</v>
      </c>
      <c r="C159" s="4"/>
      <c r="D159" s="94" t="s">
        <v>177</v>
      </c>
      <c r="E159" s="4"/>
      <c r="F159" s="4"/>
      <c r="G159" s="4"/>
      <c r="H159" s="4"/>
      <c r="I159" s="4"/>
      <c r="J159" s="4"/>
      <c r="K159" s="4"/>
    </row>
    <row r="160" spans="2:11" ht="12.75">
      <c r="B160" s="42" t="s">
        <v>425</v>
      </c>
      <c r="C160" s="4"/>
      <c r="D160" s="41" t="s">
        <v>37</v>
      </c>
      <c r="E160" s="4"/>
      <c r="F160" s="4"/>
      <c r="G160" s="4"/>
      <c r="H160" s="4"/>
      <c r="I160" s="4"/>
      <c r="J160" s="4"/>
      <c r="K160" s="4"/>
    </row>
    <row r="161" spans="2:11" ht="12.75">
      <c r="B161" s="43" t="str">
        <f>+B4</f>
        <v>For the Fiscal Year Ended June 30, 2013</v>
      </c>
      <c r="C161" s="4"/>
      <c r="D161" s="95" t="s">
        <v>38</v>
      </c>
      <c r="E161" s="4"/>
      <c r="F161" s="4"/>
      <c r="G161" s="4"/>
      <c r="H161" s="4"/>
      <c r="I161" s="4"/>
      <c r="J161" s="4"/>
      <c r="K161" s="4"/>
    </row>
    <row r="162" spans="2:11" ht="38.25" customHeight="1">
      <c r="B162" s="384" t="s">
        <v>48</v>
      </c>
      <c r="C162" s="386" t="s">
        <v>523</v>
      </c>
      <c r="D162" s="385"/>
      <c r="E162" s="4"/>
      <c r="F162" s="4"/>
      <c r="G162" s="4"/>
      <c r="H162" s="4"/>
      <c r="I162" s="4"/>
      <c r="J162" s="4"/>
      <c r="K162" s="4"/>
    </row>
    <row r="163" spans="2:11" ht="18.75" customHeight="1">
      <c r="B163" s="16" t="s">
        <v>202</v>
      </c>
      <c r="C163" s="54"/>
      <c r="D163" s="257"/>
      <c r="E163" s="4"/>
      <c r="F163" s="4"/>
      <c r="G163" s="4"/>
      <c r="H163" s="4"/>
      <c r="I163" s="4"/>
      <c r="J163" s="4"/>
      <c r="K163" s="4"/>
    </row>
    <row r="164" spans="2:11" ht="18.75" customHeight="1">
      <c r="B164" s="98" t="s">
        <v>297</v>
      </c>
      <c r="C164" s="5">
        <v>3261</v>
      </c>
      <c r="D164" s="167">
        <v>2046537.34</v>
      </c>
      <c r="E164" s="4"/>
      <c r="F164" s="4"/>
      <c r="G164" s="4"/>
      <c r="H164" s="4"/>
      <c r="I164" s="4"/>
      <c r="J164" s="4"/>
      <c r="K164" s="4"/>
    </row>
    <row r="165" spans="2:11" ht="18.75" customHeight="1">
      <c r="B165" s="98" t="s">
        <v>298</v>
      </c>
      <c r="C165" s="5">
        <v>3262</v>
      </c>
      <c r="D165" s="167">
        <v>686292.87</v>
      </c>
      <c r="E165" s="4"/>
      <c r="F165" s="4"/>
      <c r="G165" s="4"/>
      <c r="H165" s="4"/>
      <c r="I165" s="4"/>
      <c r="J165" s="4"/>
      <c r="K165" s="4"/>
    </row>
    <row r="166" spans="2:11" ht="18.75" customHeight="1">
      <c r="B166" s="98" t="s">
        <v>577</v>
      </c>
      <c r="C166" s="5">
        <v>3263</v>
      </c>
      <c r="D166" s="167">
        <v>28148.64</v>
      </c>
      <c r="E166" s="4"/>
      <c r="F166" s="4"/>
      <c r="G166" s="4"/>
      <c r="H166" s="4"/>
      <c r="I166" s="4"/>
      <c r="J166" s="4"/>
      <c r="K166" s="4"/>
    </row>
    <row r="167" spans="2:11" ht="18.75" customHeight="1">
      <c r="B167" s="98" t="s">
        <v>299</v>
      </c>
      <c r="C167" s="5">
        <v>3264</v>
      </c>
      <c r="D167" s="167"/>
      <c r="E167" s="4"/>
      <c r="F167" s="4"/>
      <c r="G167" s="4"/>
      <c r="H167" s="4"/>
      <c r="I167" s="4"/>
      <c r="J167" s="4"/>
      <c r="K167" s="4"/>
    </row>
    <row r="168" spans="2:11" ht="18.75" customHeight="1">
      <c r="B168" s="98" t="s">
        <v>444</v>
      </c>
      <c r="C168" s="5">
        <v>3265</v>
      </c>
      <c r="D168" s="167">
        <v>248168.17</v>
      </c>
      <c r="E168" s="4"/>
      <c r="F168" s="4"/>
      <c r="G168" s="4"/>
      <c r="H168" s="4"/>
      <c r="I168" s="4"/>
      <c r="J168" s="4"/>
      <c r="K168" s="4"/>
    </row>
    <row r="169" spans="2:11" ht="18.75" customHeight="1">
      <c r="B169" s="98" t="s">
        <v>300</v>
      </c>
      <c r="C169" s="5">
        <v>3266</v>
      </c>
      <c r="D169" s="167"/>
      <c r="E169" s="4"/>
      <c r="F169" s="4"/>
      <c r="G169" s="4"/>
      <c r="H169" s="4"/>
      <c r="I169" s="4"/>
      <c r="J169" s="4"/>
      <c r="K169" s="4"/>
    </row>
    <row r="170" spans="2:11" ht="18.75" customHeight="1">
      <c r="B170" s="98" t="s">
        <v>439</v>
      </c>
      <c r="C170" s="5">
        <v>3267</v>
      </c>
      <c r="D170" s="167">
        <v>70157.73</v>
      </c>
      <c r="E170" s="4"/>
      <c r="F170" s="4"/>
      <c r="G170" s="4"/>
      <c r="H170" s="4"/>
      <c r="I170" s="4"/>
      <c r="J170" s="4"/>
      <c r="K170" s="4"/>
    </row>
    <row r="171" spans="2:11" ht="18.75" customHeight="1">
      <c r="B171" s="98" t="s">
        <v>438</v>
      </c>
      <c r="C171" s="5">
        <v>3268</v>
      </c>
      <c r="D171" s="167"/>
      <c r="E171" s="4"/>
      <c r="F171" s="4"/>
      <c r="G171" s="4"/>
      <c r="H171" s="4"/>
      <c r="I171" s="4"/>
      <c r="J171" s="4"/>
      <c r="K171" s="4"/>
    </row>
    <row r="172" spans="2:11" ht="18.75" customHeight="1">
      <c r="B172" s="98" t="s">
        <v>371</v>
      </c>
      <c r="C172" s="5">
        <v>3269</v>
      </c>
      <c r="D172" s="167"/>
      <c r="E172" s="4"/>
      <c r="F172" s="4"/>
      <c r="G172" s="4"/>
      <c r="H172" s="4"/>
      <c r="I172" s="4"/>
      <c r="J172" s="4"/>
      <c r="K172" s="4"/>
    </row>
    <row r="173" spans="2:11" ht="18.75" customHeight="1">
      <c r="B173" s="98" t="s">
        <v>227</v>
      </c>
      <c r="C173" s="5">
        <v>3280</v>
      </c>
      <c r="D173" s="167"/>
      <c r="E173" s="4"/>
      <c r="F173" s="4"/>
      <c r="G173" s="4"/>
      <c r="H173" s="4"/>
      <c r="I173" s="4"/>
      <c r="J173" s="4"/>
      <c r="K173" s="4"/>
    </row>
    <row r="174" spans="2:11" ht="18.75" customHeight="1">
      <c r="B174" s="98" t="s">
        <v>120</v>
      </c>
      <c r="C174" s="5">
        <v>3299</v>
      </c>
      <c r="D174" s="167"/>
      <c r="E174" s="4"/>
      <c r="F174" s="4"/>
      <c r="G174" s="4"/>
      <c r="H174" s="4"/>
      <c r="I174" s="4"/>
      <c r="J174" s="4"/>
      <c r="K174" s="4"/>
    </row>
    <row r="175" spans="2:11" ht="18.75" customHeight="1">
      <c r="B175" s="98" t="s">
        <v>228</v>
      </c>
      <c r="C175" s="53">
        <v>3200</v>
      </c>
      <c r="D175" s="337">
        <f>ROUND(SUM(D164:D174),2)</f>
        <v>3079304.75</v>
      </c>
      <c r="E175" s="99"/>
      <c r="F175" s="4"/>
      <c r="G175" s="4"/>
      <c r="H175" s="4"/>
      <c r="I175" s="4"/>
      <c r="J175" s="4"/>
      <c r="K175" s="4"/>
    </row>
    <row r="176" spans="2:11" ht="18.75" customHeight="1">
      <c r="B176" s="16" t="s">
        <v>9</v>
      </c>
      <c r="C176" s="54"/>
      <c r="D176" s="262"/>
      <c r="E176" s="4"/>
      <c r="F176" s="4"/>
      <c r="G176" s="4"/>
      <c r="H176" s="4"/>
      <c r="I176" s="4"/>
      <c r="J176" s="4"/>
      <c r="K176" s="4"/>
    </row>
    <row r="177" spans="2:11" ht="18.75" customHeight="1">
      <c r="B177" s="98" t="s">
        <v>301</v>
      </c>
      <c r="C177" s="5">
        <v>3337</v>
      </c>
      <c r="D177" s="167">
        <v>27516</v>
      </c>
      <c r="E177" s="4"/>
      <c r="F177" s="4"/>
      <c r="G177" s="4"/>
      <c r="H177" s="4"/>
      <c r="I177" s="4"/>
      <c r="J177" s="4"/>
      <c r="K177" s="4"/>
    </row>
    <row r="178" spans="2:11" ht="18.75" customHeight="1">
      <c r="B178" s="98" t="s">
        <v>302</v>
      </c>
      <c r="C178" s="5">
        <v>3338</v>
      </c>
      <c r="D178" s="167">
        <v>29683</v>
      </c>
      <c r="E178" s="4"/>
      <c r="F178" s="4"/>
      <c r="G178" s="4"/>
      <c r="H178" s="4"/>
      <c r="I178" s="4"/>
      <c r="J178" s="4"/>
      <c r="K178" s="4"/>
    </row>
    <row r="179" spans="2:11" ht="18.75" customHeight="1">
      <c r="B179" s="98" t="s">
        <v>303</v>
      </c>
      <c r="C179" s="5">
        <v>3399</v>
      </c>
      <c r="D179" s="167"/>
      <c r="E179" s="4"/>
      <c r="F179" s="4"/>
      <c r="G179" s="4"/>
      <c r="H179" s="4"/>
      <c r="I179" s="4"/>
      <c r="J179" s="4"/>
      <c r="K179" s="4"/>
    </row>
    <row r="180" spans="2:11" ht="18.75" customHeight="1">
      <c r="B180" s="98" t="s">
        <v>243</v>
      </c>
      <c r="C180" s="53">
        <v>3300</v>
      </c>
      <c r="D180" s="337">
        <f>ROUND(SUM(D177:D179),2)</f>
        <v>57199</v>
      </c>
      <c r="E180" s="99"/>
      <c r="F180" s="4"/>
      <c r="G180" s="4"/>
      <c r="H180" s="4"/>
      <c r="I180" s="4"/>
      <c r="J180" s="4"/>
      <c r="K180" s="4"/>
    </row>
    <row r="181" spans="2:11" ht="18.75" customHeight="1">
      <c r="B181" s="16" t="s">
        <v>10</v>
      </c>
      <c r="C181" s="54"/>
      <c r="D181" s="262"/>
      <c r="E181" s="4"/>
      <c r="F181" s="4"/>
      <c r="G181" s="4"/>
      <c r="H181" s="4"/>
      <c r="I181" s="4"/>
      <c r="J181" s="4"/>
      <c r="K181" s="4"/>
    </row>
    <row r="182" spans="2:11" ht="18.75" customHeight="1">
      <c r="B182" s="98" t="s">
        <v>54</v>
      </c>
      <c r="C182" s="5">
        <v>3431</v>
      </c>
      <c r="D182" s="167">
        <v>409.01</v>
      </c>
      <c r="E182" s="4"/>
      <c r="F182" s="4"/>
      <c r="G182" s="4"/>
      <c r="H182" s="4"/>
      <c r="I182" s="4"/>
      <c r="J182" s="4"/>
      <c r="K182" s="4"/>
    </row>
    <row r="183" spans="2:11" ht="18.75" customHeight="1">
      <c r="B183" s="98" t="s">
        <v>122</v>
      </c>
      <c r="C183" s="5">
        <v>3432</v>
      </c>
      <c r="D183" s="167"/>
      <c r="E183" s="4"/>
      <c r="F183" s="4"/>
      <c r="G183" s="4"/>
      <c r="H183" s="4"/>
      <c r="I183" s="4"/>
      <c r="J183" s="4"/>
      <c r="K183" s="4"/>
    </row>
    <row r="184" spans="2:11" ht="18.75" customHeight="1">
      <c r="B184" s="98" t="s">
        <v>174</v>
      </c>
      <c r="C184" s="5">
        <v>3433</v>
      </c>
      <c r="D184" s="167"/>
      <c r="E184" s="4"/>
      <c r="F184" s="4"/>
      <c r="G184" s="4"/>
      <c r="H184" s="4"/>
      <c r="I184" s="4"/>
      <c r="J184" s="4"/>
      <c r="K184" s="4"/>
    </row>
    <row r="185" spans="2:11" ht="18.75" customHeight="1">
      <c r="B185" s="98" t="s">
        <v>55</v>
      </c>
      <c r="C185" s="5">
        <v>3440</v>
      </c>
      <c r="D185" s="167"/>
      <c r="E185" s="4"/>
      <c r="F185" s="4"/>
      <c r="G185" s="4"/>
      <c r="H185" s="4"/>
      <c r="I185" s="4"/>
      <c r="J185" s="4"/>
      <c r="K185" s="4"/>
    </row>
    <row r="186" spans="2:11" ht="18.75" customHeight="1">
      <c r="B186" s="98" t="s">
        <v>304</v>
      </c>
      <c r="C186" s="5">
        <v>3451</v>
      </c>
      <c r="D186" s="167">
        <v>240596.85</v>
      </c>
      <c r="E186" s="4"/>
      <c r="F186" s="4"/>
      <c r="G186" s="4"/>
      <c r="H186" s="4"/>
      <c r="I186" s="4"/>
      <c r="J186" s="4"/>
      <c r="K186" s="4"/>
    </row>
    <row r="187" spans="2:11" ht="18.75" customHeight="1">
      <c r="B187" s="98" t="s">
        <v>305</v>
      </c>
      <c r="C187" s="5">
        <v>3452</v>
      </c>
      <c r="D187" s="167">
        <v>35014.1</v>
      </c>
      <c r="E187" s="4"/>
      <c r="F187" s="4"/>
      <c r="G187" s="4"/>
      <c r="H187" s="4"/>
      <c r="I187" s="4"/>
      <c r="J187" s="4"/>
      <c r="K187" s="4"/>
    </row>
    <row r="188" spans="2:11" ht="18.75" customHeight="1">
      <c r="B188" s="98" t="s">
        <v>306</v>
      </c>
      <c r="C188" s="5">
        <v>3453</v>
      </c>
      <c r="D188" s="167">
        <v>42979.65</v>
      </c>
      <c r="E188" s="4"/>
      <c r="F188" s="4"/>
      <c r="G188" s="4"/>
      <c r="H188" s="4"/>
      <c r="I188" s="4"/>
      <c r="J188" s="4"/>
      <c r="K188" s="4"/>
    </row>
    <row r="189" spans="2:11" ht="18.75" customHeight="1">
      <c r="B189" s="98" t="s">
        <v>578</v>
      </c>
      <c r="C189" s="5">
        <v>3454</v>
      </c>
      <c r="D189" s="167">
        <v>267137.85</v>
      </c>
      <c r="E189" s="4"/>
      <c r="F189" s="4"/>
      <c r="G189" s="4"/>
      <c r="H189" s="4"/>
      <c r="I189" s="4"/>
      <c r="J189" s="4"/>
      <c r="K189" s="4"/>
    </row>
    <row r="190" spans="2:11" ht="18.75" customHeight="1">
      <c r="B190" s="98" t="s">
        <v>307</v>
      </c>
      <c r="C190" s="5">
        <v>3455</v>
      </c>
      <c r="D190" s="167"/>
      <c r="E190" s="4"/>
      <c r="F190" s="4"/>
      <c r="G190" s="4"/>
      <c r="H190" s="4"/>
      <c r="I190" s="4"/>
      <c r="J190" s="4"/>
      <c r="K190" s="4"/>
    </row>
    <row r="191" spans="2:11" ht="18.75" customHeight="1">
      <c r="B191" s="98" t="s">
        <v>308</v>
      </c>
      <c r="C191" s="5">
        <v>3456</v>
      </c>
      <c r="D191" s="167">
        <v>85241.5</v>
      </c>
      <c r="E191" s="4"/>
      <c r="F191" s="4"/>
      <c r="G191" s="4"/>
      <c r="H191" s="4"/>
      <c r="I191" s="4"/>
      <c r="J191" s="4"/>
      <c r="K191" s="4"/>
    </row>
    <row r="192" spans="2:11" ht="18.75" customHeight="1">
      <c r="B192" s="98" t="s">
        <v>194</v>
      </c>
      <c r="C192" s="5">
        <v>3495</v>
      </c>
      <c r="D192" s="167">
        <v>5715.52</v>
      </c>
      <c r="E192" s="4"/>
      <c r="F192" s="4"/>
      <c r="G192" s="4"/>
      <c r="H192" s="4"/>
      <c r="I192" s="4"/>
      <c r="J192" s="4"/>
      <c r="K192" s="4"/>
    </row>
    <row r="193" spans="2:11" ht="18.75" customHeight="1">
      <c r="B193" s="98" t="s">
        <v>261</v>
      </c>
      <c r="C193" s="5">
        <v>3497</v>
      </c>
      <c r="D193" s="114"/>
      <c r="E193" s="4"/>
      <c r="F193" s="4"/>
      <c r="G193" s="4"/>
      <c r="H193" s="4"/>
      <c r="I193" s="4"/>
      <c r="J193" s="4"/>
      <c r="K193" s="4"/>
    </row>
    <row r="194" spans="2:11" ht="18.75" customHeight="1">
      <c r="B194" s="98" t="s">
        <v>263</v>
      </c>
      <c r="C194" s="53">
        <v>3400</v>
      </c>
      <c r="D194" s="337">
        <f>ROUND(SUM(D182:D193),2)</f>
        <v>677094.48</v>
      </c>
      <c r="E194" s="99"/>
      <c r="F194" s="4"/>
      <c r="G194" s="4"/>
      <c r="H194" s="4"/>
      <c r="I194" s="4"/>
      <c r="J194" s="4"/>
      <c r="K194" s="4"/>
    </row>
    <row r="195" spans="2:11" ht="18.75" customHeight="1">
      <c r="B195" s="100" t="s">
        <v>264</v>
      </c>
      <c r="C195" s="53">
        <v>3000</v>
      </c>
      <c r="D195" s="341">
        <f>ROUND(D175+D180+D194,2)</f>
        <v>3813598.23</v>
      </c>
      <c r="E195" s="99"/>
      <c r="F195" s="4"/>
      <c r="G195" s="4"/>
      <c r="H195" s="4"/>
      <c r="I195" s="4"/>
      <c r="J195" s="4"/>
      <c r="K195" s="4"/>
    </row>
    <row r="196" spans="2:11" ht="12.75">
      <c r="B196" s="43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2.75">
      <c r="B197" s="43" t="s">
        <v>39</v>
      </c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2.7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2.7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2" t="s">
        <v>115</v>
      </c>
      <c r="B200" s="22" t="str">
        <f>$B$1</f>
        <v>DISTRICT SCHOOL BOARD OF OKEECHOBEE COUNTY </v>
      </c>
      <c r="C200" s="4"/>
      <c r="E200" s="4"/>
      <c r="F200" s="4"/>
      <c r="G200" s="4"/>
      <c r="H200" s="4"/>
      <c r="I200" s="4"/>
      <c r="J200" s="4"/>
      <c r="K200" s="4"/>
    </row>
    <row r="201" spans="2:11" ht="12.75">
      <c r="B201" s="42" t="s">
        <v>389</v>
      </c>
      <c r="C201" s="4"/>
      <c r="E201" s="4"/>
      <c r="F201" s="4"/>
      <c r="G201" s="4"/>
      <c r="H201" s="4"/>
      <c r="I201" s="4"/>
      <c r="J201" s="4"/>
      <c r="K201" s="4"/>
    </row>
    <row r="202" spans="2:11" ht="12.75">
      <c r="B202" s="42" t="s">
        <v>36</v>
      </c>
      <c r="C202" s="4"/>
      <c r="D202" s="94" t="s">
        <v>177</v>
      </c>
      <c r="E202" s="4"/>
      <c r="F202" s="4"/>
      <c r="G202" s="4"/>
      <c r="H202" s="4"/>
      <c r="I202" s="4"/>
      <c r="J202" s="4"/>
      <c r="K202" s="4"/>
    </row>
    <row r="203" spans="2:11" ht="12.75">
      <c r="B203" s="42" t="s">
        <v>427</v>
      </c>
      <c r="C203" s="4"/>
      <c r="D203" s="41" t="s">
        <v>40</v>
      </c>
      <c r="E203" s="4"/>
      <c r="F203" s="4"/>
      <c r="G203" s="4"/>
      <c r="H203" s="4"/>
      <c r="I203" s="4"/>
      <c r="J203" s="4"/>
      <c r="K203" s="4"/>
    </row>
    <row r="204" spans="2:11" ht="12.75">
      <c r="B204" s="43" t="str">
        <f>+B4</f>
        <v>For the Fiscal Year Ended June 30, 2013</v>
      </c>
      <c r="C204" s="4"/>
      <c r="D204" s="95" t="s">
        <v>38</v>
      </c>
      <c r="E204" s="4"/>
      <c r="F204" s="4"/>
      <c r="G204" s="4"/>
      <c r="H204" s="4"/>
      <c r="I204" s="4"/>
      <c r="J204" s="4"/>
      <c r="K204" s="4"/>
    </row>
    <row r="205" spans="2:11" ht="38.25" customHeight="1">
      <c r="B205" s="387" t="s">
        <v>195</v>
      </c>
      <c r="C205" s="386" t="s">
        <v>523</v>
      </c>
      <c r="D205" s="388"/>
      <c r="E205" s="4"/>
      <c r="F205" s="4"/>
      <c r="G205" s="4"/>
      <c r="H205" s="4"/>
      <c r="I205" s="4"/>
      <c r="J205" s="4"/>
      <c r="K205" s="4"/>
    </row>
    <row r="206" spans="2:11" ht="18.75" customHeight="1">
      <c r="B206" s="102" t="s">
        <v>19</v>
      </c>
      <c r="C206" s="103">
        <v>100</v>
      </c>
      <c r="D206" s="121">
        <v>1140714.01</v>
      </c>
      <c r="E206" s="4"/>
      <c r="F206" s="4"/>
      <c r="G206" s="4"/>
      <c r="H206" s="4"/>
      <c r="I206" s="4"/>
      <c r="J206" s="4"/>
      <c r="K206" s="4"/>
    </row>
    <row r="207" spans="2:11" ht="18.75" customHeight="1">
      <c r="B207" s="102" t="s">
        <v>86</v>
      </c>
      <c r="C207" s="103">
        <v>200</v>
      </c>
      <c r="D207" s="121">
        <v>444294.32</v>
      </c>
      <c r="E207" s="4"/>
      <c r="F207" s="99"/>
      <c r="G207" s="4"/>
      <c r="H207" s="4"/>
      <c r="I207" s="4"/>
      <c r="J207" s="4"/>
      <c r="K207" s="4"/>
    </row>
    <row r="208" spans="2:11" ht="18.75" customHeight="1">
      <c r="B208" s="102" t="s">
        <v>87</v>
      </c>
      <c r="C208" s="103">
        <v>300</v>
      </c>
      <c r="D208" s="121">
        <v>140869.39</v>
      </c>
      <c r="E208" s="4"/>
      <c r="F208" s="99"/>
      <c r="G208" s="4"/>
      <c r="H208" s="4"/>
      <c r="I208" s="4"/>
      <c r="J208" s="4"/>
      <c r="K208" s="4"/>
    </row>
    <row r="209" spans="2:11" ht="18.75" customHeight="1">
      <c r="B209" s="102" t="s">
        <v>88</v>
      </c>
      <c r="C209" s="103">
        <v>400</v>
      </c>
      <c r="D209" s="121">
        <v>716.05</v>
      </c>
      <c r="E209" s="4"/>
      <c r="F209" s="99"/>
      <c r="G209" s="4"/>
      <c r="H209" s="4"/>
      <c r="I209" s="4"/>
      <c r="J209" s="4"/>
      <c r="K209" s="4"/>
    </row>
    <row r="210" spans="2:11" ht="18.75" customHeight="1">
      <c r="B210" s="102" t="s">
        <v>89</v>
      </c>
      <c r="C210" s="103">
        <v>500</v>
      </c>
      <c r="D210" s="121">
        <v>1982529.1</v>
      </c>
      <c r="E210" s="4"/>
      <c r="F210" s="99"/>
      <c r="G210" s="4"/>
      <c r="H210" s="4"/>
      <c r="I210" s="4"/>
      <c r="J210" s="4"/>
      <c r="K210" s="4"/>
    </row>
    <row r="211" spans="2:11" ht="18.75" customHeight="1">
      <c r="B211" s="102" t="s">
        <v>309</v>
      </c>
      <c r="C211" s="103">
        <v>600</v>
      </c>
      <c r="D211" s="121">
        <v>4265.14</v>
      </c>
      <c r="E211" s="4"/>
      <c r="F211" s="99"/>
      <c r="G211" s="4"/>
      <c r="H211" s="4"/>
      <c r="I211" s="4"/>
      <c r="J211" s="4"/>
      <c r="K211" s="4"/>
    </row>
    <row r="212" spans="2:11" ht="18.75" customHeight="1">
      <c r="B212" s="102" t="s">
        <v>18</v>
      </c>
      <c r="C212" s="103">
        <v>700</v>
      </c>
      <c r="D212" s="121">
        <v>109770.73</v>
      </c>
      <c r="E212" s="4"/>
      <c r="F212" s="99"/>
      <c r="G212" s="4"/>
      <c r="H212" s="4"/>
      <c r="I212" s="4"/>
      <c r="J212" s="4"/>
      <c r="K212" s="4"/>
    </row>
    <row r="213" spans="2:11" ht="18.75" customHeight="1">
      <c r="B213" s="102" t="s">
        <v>310</v>
      </c>
      <c r="C213" s="103">
        <v>600</v>
      </c>
      <c r="D213" s="121">
        <v>17714.75</v>
      </c>
      <c r="E213" s="93">
        <v>9300</v>
      </c>
      <c r="F213" s="104" t="s">
        <v>326</v>
      </c>
      <c r="G213" s="4"/>
      <c r="H213" s="4"/>
      <c r="I213" s="4"/>
      <c r="J213" s="4"/>
      <c r="K213" s="4"/>
    </row>
    <row r="214" spans="2:11" ht="18.75" customHeight="1">
      <c r="B214" s="105" t="s">
        <v>282</v>
      </c>
      <c r="C214" s="106"/>
      <c r="D214" s="341">
        <f>ROUND(SUM(D206:D213),2)</f>
        <v>3840873.49</v>
      </c>
      <c r="E214" s="4"/>
      <c r="F214" s="4"/>
      <c r="G214" s="4"/>
      <c r="H214" s="4"/>
      <c r="I214" s="4"/>
      <c r="J214" s="4"/>
      <c r="K214" s="4"/>
    </row>
    <row r="215" spans="2:11" ht="18.75" customHeight="1">
      <c r="B215" s="100" t="s">
        <v>29</v>
      </c>
      <c r="C215" s="53"/>
      <c r="D215" s="341">
        <f>ROUND(D195-D214,2)</f>
        <v>-27275.26</v>
      </c>
      <c r="E215" s="4"/>
      <c r="F215" s="4"/>
      <c r="G215" s="4"/>
      <c r="H215" s="4"/>
      <c r="I215" s="4"/>
      <c r="J215" s="4"/>
      <c r="K215" s="4"/>
    </row>
    <row r="216" spans="2:11" ht="38.25" customHeight="1">
      <c r="B216" s="389" t="s">
        <v>522</v>
      </c>
      <c r="C216" s="59"/>
      <c r="D216" s="341"/>
      <c r="E216" s="4"/>
      <c r="F216" s="99"/>
      <c r="G216" s="4"/>
      <c r="H216" s="4"/>
      <c r="I216" s="4"/>
      <c r="J216" s="4"/>
      <c r="K216" s="4"/>
    </row>
    <row r="217" spans="2:11" ht="18.75" customHeight="1">
      <c r="B217" s="47" t="s">
        <v>190</v>
      </c>
      <c r="C217" s="5">
        <v>3720</v>
      </c>
      <c r="D217" s="240"/>
      <c r="E217" s="4"/>
      <c r="F217" s="99"/>
      <c r="G217" s="4"/>
      <c r="H217" s="4"/>
      <c r="I217" s="4"/>
      <c r="J217" s="4"/>
      <c r="K217" s="4"/>
    </row>
    <row r="218" spans="2:11" ht="18.75" customHeight="1">
      <c r="B218" s="47" t="s">
        <v>445</v>
      </c>
      <c r="C218" s="5">
        <v>3730</v>
      </c>
      <c r="D218" s="240"/>
      <c r="E218" s="4"/>
      <c r="F218" s="4"/>
      <c r="G218" s="4"/>
      <c r="H218" s="4"/>
      <c r="I218" s="4"/>
      <c r="J218" s="4"/>
      <c r="K218" s="4"/>
    </row>
    <row r="219" spans="2:11" ht="18.75" customHeight="1">
      <c r="B219" s="47" t="s">
        <v>33</v>
      </c>
      <c r="C219" s="5">
        <v>3740</v>
      </c>
      <c r="D219" s="240"/>
      <c r="E219" s="4"/>
      <c r="F219" s="4"/>
      <c r="G219" s="4"/>
      <c r="H219" s="4"/>
      <c r="I219" s="4"/>
      <c r="J219" s="4"/>
      <c r="K219" s="4"/>
    </row>
    <row r="220" spans="2:11" ht="18.75" customHeight="1">
      <c r="B220" s="16" t="s">
        <v>34</v>
      </c>
      <c r="C220" s="54"/>
      <c r="D220" s="258"/>
      <c r="E220" s="4"/>
      <c r="F220" s="99"/>
      <c r="G220" s="4"/>
      <c r="H220" s="4"/>
      <c r="I220" s="4"/>
      <c r="J220" s="4"/>
      <c r="K220" s="4"/>
    </row>
    <row r="221" spans="2:11" ht="18.75" customHeight="1">
      <c r="B221" s="98" t="s">
        <v>311</v>
      </c>
      <c r="C221" s="5">
        <v>3610</v>
      </c>
      <c r="D221" s="259"/>
      <c r="E221" s="4"/>
      <c r="F221" s="99"/>
      <c r="G221" s="4"/>
      <c r="H221" s="4"/>
      <c r="I221" s="4"/>
      <c r="J221" s="4"/>
      <c r="K221" s="4"/>
    </row>
    <row r="222" spans="2:11" ht="18.75" customHeight="1">
      <c r="B222" s="98" t="s">
        <v>283</v>
      </c>
      <c r="C222" s="5">
        <v>3620</v>
      </c>
      <c r="D222" s="259"/>
      <c r="E222" s="4"/>
      <c r="F222" s="99"/>
      <c r="G222" s="4"/>
      <c r="H222" s="4"/>
      <c r="I222" s="4"/>
      <c r="J222" s="4"/>
      <c r="K222" s="4"/>
    </row>
    <row r="223" spans="2:11" ht="18.75" customHeight="1">
      <c r="B223" s="98" t="s">
        <v>284</v>
      </c>
      <c r="C223" s="5">
        <v>3630</v>
      </c>
      <c r="D223" s="259"/>
      <c r="E223" s="4"/>
      <c r="F223" s="99"/>
      <c r="G223" s="4"/>
      <c r="H223" s="4"/>
      <c r="I223" s="4"/>
      <c r="J223" s="4"/>
      <c r="K223" s="4"/>
    </row>
    <row r="224" spans="2:11" ht="18.75" customHeight="1">
      <c r="B224" s="98" t="s">
        <v>312</v>
      </c>
      <c r="C224" s="5">
        <v>3650</v>
      </c>
      <c r="D224" s="241"/>
      <c r="E224" s="4"/>
      <c r="F224" s="99"/>
      <c r="G224" s="4"/>
      <c r="H224" s="4"/>
      <c r="I224" s="4"/>
      <c r="J224" s="4"/>
      <c r="K224" s="4"/>
    </row>
    <row r="225" spans="2:11" ht="18.75" customHeight="1">
      <c r="B225" s="98" t="s">
        <v>286</v>
      </c>
      <c r="C225" s="5">
        <v>3660</v>
      </c>
      <c r="D225" s="241"/>
      <c r="E225" s="4"/>
      <c r="F225" s="99"/>
      <c r="G225" s="4"/>
      <c r="H225" s="4"/>
      <c r="I225" s="4"/>
      <c r="J225" s="4"/>
      <c r="K225" s="4"/>
    </row>
    <row r="226" spans="2:11" ht="18.75" customHeight="1">
      <c r="B226" s="98" t="s">
        <v>287</v>
      </c>
      <c r="C226" s="5">
        <v>3670</v>
      </c>
      <c r="D226" s="240"/>
      <c r="E226" s="4"/>
      <c r="F226" s="99"/>
      <c r="G226" s="4"/>
      <c r="H226" s="4"/>
      <c r="I226" s="4"/>
      <c r="J226" s="4"/>
      <c r="K226" s="4"/>
    </row>
    <row r="227" spans="2:11" ht="18.75" customHeight="1">
      <c r="B227" s="98" t="s">
        <v>288</v>
      </c>
      <c r="C227" s="5">
        <v>3690</v>
      </c>
      <c r="D227" s="240"/>
      <c r="E227" s="4"/>
      <c r="F227" s="99"/>
      <c r="G227" s="4"/>
      <c r="H227" s="4"/>
      <c r="I227" s="4"/>
      <c r="J227" s="4"/>
      <c r="K227" s="4"/>
    </row>
    <row r="228" spans="2:11" ht="18.75" customHeight="1">
      <c r="B228" s="98" t="s">
        <v>289</v>
      </c>
      <c r="C228" s="53">
        <v>3600</v>
      </c>
      <c r="D228" s="341">
        <f>ROUND(SUM(D221:D227),2)</f>
        <v>0</v>
      </c>
      <c r="E228" s="4"/>
      <c r="F228" s="99"/>
      <c r="G228" s="4"/>
      <c r="H228" s="4"/>
      <c r="I228" s="4"/>
      <c r="J228" s="4"/>
      <c r="K228" s="4"/>
    </row>
    <row r="229" spans="2:11" ht="18.75" customHeight="1">
      <c r="B229" s="16" t="s">
        <v>35</v>
      </c>
      <c r="C229" s="54"/>
      <c r="D229" s="258"/>
      <c r="E229" s="4"/>
      <c r="F229" s="4"/>
      <c r="G229" s="4"/>
      <c r="H229" s="4"/>
      <c r="I229" s="4"/>
      <c r="J229" s="4"/>
      <c r="K229" s="4"/>
    </row>
    <row r="230" spans="2:11" ht="18.75" customHeight="1">
      <c r="B230" s="98" t="s">
        <v>313</v>
      </c>
      <c r="C230" s="5">
        <v>910</v>
      </c>
      <c r="D230" s="259"/>
      <c r="E230" s="4"/>
      <c r="F230" s="99"/>
      <c r="G230" s="4"/>
      <c r="H230" s="4"/>
      <c r="I230" s="4"/>
      <c r="J230" s="4"/>
      <c r="K230" s="4"/>
    </row>
    <row r="231" spans="2:11" ht="18.75" customHeight="1">
      <c r="B231" s="98" t="s">
        <v>290</v>
      </c>
      <c r="C231" s="5">
        <v>920</v>
      </c>
      <c r="D231" s="259"/>
      <c r="E231" s="4"/>
      <c r="F231" s="99"/>
      <c r="G231" s="4"/>
      <c r="H231" s="4"/>
      <c r="I231" s="4"/>
      <c r="J231" s="4"/>
      <c r="K231" s="4"/>
    </row>
    <row r="232" spans="2:11" ht="18.75" customHeight="1">
      <c r="B232" s="98" t="s">
        <v>291</v>
      </c>
      <c r="C232" s="5">
        <v>930</v>
      </c>
      <c r="D232" s="259"/>
      <c r="E232" s="4"/>
      <c r="F232" s="99"/>
      <c r="G232" s="4"/>
      <c r="H232" s="4"/>
      <c r="I232" s="4"/>
      <c r="J232" s="4"/>
      <c r="K232" s="4"/>
    </row>
    <row r="233" spans="2:11" ht="18.75" customHeight="1">
      <c r="B233" s="98" t="s">
        <v>312</v>
      </c>
      <c r="C233" s="5">
        <v>950</v>
      </c>
      <c r="D233" s="241"/>
      <c r="E233" s="4"/>
      <c r="F233" s="99"/>
      <c r="G233" s="4"/>
      <c r="H233" s="4"/>
      <c r="I233" s="4"/>
      <c r="J233" s="4"/>
      <c r="K233" s="4"/>
    </row>
    <row r="234" spans="2:11" ht="18.75" customHeight="1">
      <c r="B234" s="98" t="s">
        <v>293</v>
      </c>
      <c r="C234" s="5">
        <v>960</v>
      </c>
      <c r="D234" s="240"/>
      <c r="E234" s="4"/>
      <c r="F234" s="99"/>
      <c r="G234" s="4"/>
      <c r="H234" s="4"/>
      <c r="I234" s="4"/>
      <c r="J234" s="4"/>
      <c r="K234" s="4"/>
    </row>
    <row r="235" spans="2:11" ht="18.75" customHeight="1">
      <c r="B235" s="98" t="s">
        <v>294</v>
      </c>
      <c r="C235" s="5">
        <v>970</v>
      </c>
      <c r="D235" s="240"/>
      <c r="E235" s="4"/>
      <c r="F235" s="99"/>
      <c r="G235" s="4"/>
      <c r="H235" s="4"/>
      <c r="I235" s="4"/>
      <c r="J235" s="4"/>
      <c r="K235" s="4"/>
    </row>
    <row r="236" spans="2:11" ht="18.75" customHeight="1">
      <c r="B236" s="98" t="s">
        <v>295</v>
      </c>
      <c r="C236" s="5">
        <v>990</v>
      </c>
      <c r="D236" s="114"/>
      <c r="E236" s="4"/>
      <c r="F236" s="99"/>
      <c r="G236" s="4"/>
      <c r="H236" s="4"/>
      <c r="I236" s="4"/>
      <c r="J236" s="4"/>
      <c r="K236" s="4"/>
    </row>
    <row r="237" spans="2:11" ht="18.75" customHeight="1">
      <c r="B237" s="98" t="s">
        <v>296</v>
      </c>
      <c r="C237" s="53">
        <v>9700</v>
      </c>
      <c r="D237" s="341">
        <f>ROUND(SUM(D230:D236),2)</f>
        <v>0</v>
      </c>
      <c r="E237" s="4"/>
      <c r="F237" s="99"/>
      <c r="G237" s="4"/>
      <c r="H237" s="4"/>
      <c r="I237" s="4"/>
      <c r="J237" s="4"/>
      <c r="K237" s="4"/>
    </row>
    <row r="238" spans="2:11" ht="18.75" customHeight="1">
      <c r="B238" s="100" t="s">
        <v>171</v>
      </c>
      <c r="C238" s="53"/>
      <c r="D238" s="341">
        <f>ROUND(SUM(D217:D219)+D228+D237,2)</f>
        <v>0</v>
      </c>
      <c r="E238" s="4"/>
      <c r="F238" s="4"/>
      <c r="G238" s="4"/>
      <c r="H238" s="4"/>
      <c r="I238" s="4"/>
      <c r="J238" s="4"/>
      <c r="K238" s="4"/>
    </row>
    <row r="239" spans="2:11" ht="18.75" customHeight="1">
      <c r="B239" s="100" t="s">
        <v>117</v>
      </c>
      <c r="C239" s="53"/>
      <c r="D239" s="341">
        <f>ROUND(D215+D238,2)</f>
        <v>-27275.26</v>
      </c>
      <c r="E239" s="4"/>
      <c r="F239" s="4"/>
      <c r="G239" s="4"/>
      <c r="H239" s="4"/>
      <c r="I239" s="4"/>
      <c r="J239" s="4"/>
      <c r="K239" s="4"/>
    </row>
    <row r="240" spans="2:11" ht="18.75" customHeight="1">
      <c r="B240" s="88" t="s">
        <v>492</v>
      </c>
      <c r="C240" s="89">
        <v>2800</v>
      </c>
      <c r="D240" s="113">
        <v>284994.73</v>
      </c>
      <c r="E240" s="4"/>
      <c r="F240" s="99"/>
      <c r="G240" s="4"/>
      <c r="H240" s="4"/>
      <c r="I240" s="4"/>
      <c r="J240" s="4"/>
      <c r="K240" s="4"/>
    </row>
    <row r="241" spans="2:11" ht="18.75" customHeight="1">
      <c r="B241" s="88" t="s">
        <v>41</v>
      </c>
      <c r="C241" s="89">
        <v>2891</v>
      </c>
      <c r="D241" s="113">
        <v>74511.04</v>
      </c>
      <c r="E241" s="4"/>
      <c r="F241" s="99"/>
      <c r="G241" s="4"/>
      <c r="H241" s="4"/>
      <c r="I241" s="4"/>
      <c r="J241" s="4"/>
      <c r="K241" s="4"/>
    </row>
    <row r="242" spans="2:11" ht="18.75" customHeight="1">
      <c r="B242" s="135" t="s">
        <v>398</v>
      </c>
      <c r="C242" s="234"/>
      <c r="D242" s="274"/>
      <c r="E242" s="4"/>
      <c r="F242" s="99"/>
      <c r="G242" s="4"/>
      <c r="H242" s="4"/>
      <c r="I242" s="4"/>
      <c r="J242" s="4"/>
      <c r="K242" s="4"/>
    </row>
    <row r="243" spans="2:11" ht="18.75" customHeight="1">
      <c r="B243" s="84" t="s">
        <v>399</v>
      </c>
      <c r="C243" s="293">
        <v>2710</v>
      </c>
      <c r="D243" s="113">
        <v>104886.52</v>
      </c>
      <c r="E243" s="4"/>
      <c r="F243" s="99"/>
      <c r="G243" s="4"/>
      <c r="H243" s="4"/>
      <c r="I243" s="4"/>
      <c r="J243" s="4"/>
      <c r="K243" s="4"/>
    </row>
    <row r="244" spans="2:11" ht="18.75" customHeight="1">
      <c r="B244" s="23" t="s">
        <v>400</v>
      </c>
      <c r="C244" s="89">
        <v>2720</v>
      </c>
      <c r="D244" s="167">
        <v>227343.99</v>
      </c>
      <c r="E244" s="4"/>
      <c r="F244" s="99"/>
      <c r="G244" s="4"/>
      <c r="H244" s="4"/>
      <c r="I244" s="4"/>
      <c r="J244" s="4"/>
      <c r="K244" s="4"/>
    </row>
    <row r="245" spans="2:11" ht="18.75" customHeight="1">
      <c r="B245" s="23" t="s">
        <v>401</v>
      </c>
      <c r="C245" s="89">
        <v>2730</v>
      </c>
      <c r="D245" s="167"/>
      <c r="E245" s="4"/>
      <c r="F245" s="99"/>
      <c r="G245" s="4"/>
      <c r="H245" s="4"/>
      <c r="I245" s="4"/>
      <c r="J245" s="4"/>
      <c r="K245" s="4"/>
    </row>
    <row r="246" spans="2:11" ht="18.75" customHeight="1">
      <c r="B246" s="23" t="s">
        <v>402</v>
      </c>
      <c r="C246" s="89">
        <v>2740</v>
      </c>
      <c r="D246" s="167"/>
      <c r="E246" s="4"/>
      <c r="F246" s="99"/>
      <c r="G246" s="4"/>
      <c r="H246" s="4"/>
      <c r="I246" s="4"/>
      <c r="J246" s="4"/>
      <c r="K246" s="4"/>
    </row>
    <row r="247" spans="2:11" ht="18.75" customHeight="1">
      <c r="B247" s="23" t="s">
        <v>403</v>
      </c>
      <c r="C247" s="89">
        <v>2750</v>
      </c>
      <c r="D247" s="114"/>
      <c r="E247" s="4"/>
      <c r="F247" s="99"/>
      <c r="G247" s="4"/>
      <c r="H247" s="4"/>
      <c r="I247" s="4"/>
      <c r="J247" s="4"/>
      <c r="K247" s="4"/>
    </row>
    <row r="248" spans="2:11" ht="18.75" customHeight="1">
      <c r="B248" s="25" t="s">
        <v>488</v>
      </c>
      <c r="C248" s="78">
        <v>2700</v>
      </c>
      <c r="D248" s="342">
        <f>ROUND(SUM(D243:D247),2)</f>
        <v>332230.51</v>
      </c>
      <c r="E248" s="4"/>
      <c r="F248" s="99"/>
      <c r="G248" s="4"/>
      <c r="H248" s="4"/>
      <c r="I248" s="4"/>
      <c r="J248" s="4"/>
      <c r="K248" s="4"/>
    </row>
    <row r="249" spans="2:11" ht="12.75">
      <c r="B249" s="4"/>
      <c r="C249" s="4"/>
      <c r="D249" s="343"/>
      <c r="E249" s="4"/>
      <c r="F249" s="99"/>
      <c r="G249" s="4"/>
      <c r="H249" s="4"/>
      <c r="I249" s="4"/>
      <c r="J249" s="4"/>
      <c r="K249" s="4"/>
    </row>
    <row r="250" spans="2:11" ht="12.75">
      <c r="B250" s="43" t="s">
        <v>42</v>
      </c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2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2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2" t="s">
        <v>116</v>
      </c>
      <c r="B253" s="22" t="str">
        <f>$B$1</f>
        <v>DISTRICT SCHOOL BOARD OF OKEECHOBEE COUNTY </v>
      </c>
      <c r="C253" s="4"/>
      <c r="E253" s="4"/>
      <c r="F253" s="4"/>
      <c r="G253" s="4"/>
      <c r="H253" s="4"/>
      <c r="I253" s="4"/>
      <c r="J253" s="4"/>
      <c r="K253" s="4"/>
    </row>
    <row r="254" spans="2:11" ht="12.75">
      <c r="B254" s="42" t="s">
        <v>387</v>
      </c>
      <c r="C254" s="4"/>
      <c r="E254" s="4"/>
      <c r="F254" s="4"/>
      <c r="G254" s="4"/>
      <c r="H254" s="4"/>
      <c r="I254" s="4"/>
      <c r="J254" s="4"/>
      <c r="K254" s="4"/>
    </row>
    <row r="255" spans="2:11" ht="12.75">
      <c r="B255" s="42" t="s">
        <v>36</v>
      </c>
      <c r="C255" s="4"/>
      <c r="D255" s="41" t="s">
        <v>178</v>
      </c>
      <c r="E255" s="4"/>
      <c r="F255" s="4"/>
      <c r="G255" s="4"/>
      <c r="H255" s="4"/>
      <c r="I255" s="4"/>
      <c r="J255" s="4"/>
      <c r="K255" s="4"/>
    </row>
    <row r="256" spans="2:11" ht="12.75">
      <c r="B256" s="42" t="s">
        <v>426</v>
      </c>
      <c r="C256" s="4"/>
      <c r="D256" s="41" t="s">
        <v>43</v>
      </c>
      <c r="E256" s="4"/>
      <c r="F256" s="4"/>
      <c r="G256" s="4"/>
      <c r="H256" s="4"/>
      <c r="I256" s="4"/>
      <c r="J256" s="4"/>
      <c r="K256" s="4"/>
    </row>
    <row r="257" spans="2:11" ht="12.75">
      <c r="B257" s="43" t="str">
        <f>+B4</f>
        <v>For the Fiscal Year Ended June 30, 2013</v>
      </c>
      <c r="C257" s="4"/>
      <c r="D257" s="95" t="s">
        <v>44</v>
      </c>
      <c r="E257" s="4"/>
      <c r="F257" s="93"/>
      <c r="G257" s="4"/>
      <c r="H257" s="4"/>
      <c r="I257" s="4"/>
      <c r="J257" s="4"/>
      <c r="K257" s="4"/>
    </row>
    <row r="258" spans="2:11" ht="39" customHeight="1">
      <c r="B258" s="384" t="s">
        <v>7</v>
      </c>
      <c r="C258" s="386" t="s">
        <v>523</v>
      </c>
      <c r="D258" s="388"/>
      <c r="E258" s="4"/>
      <c r="F258" s="4"/>
      <c r="G258" s="4"/>
      <c r="H258" s="4"/>
      <c r="I258" s="4"/>
      <c r="J258" s="4"/>
      <c r="K258" s="4"/>
    </row>
    <row r="259" spans="2:11" ht="19.5" customHeight="1">
      <c r="B259" s="16" t="s">
        <v>8</v>
      </c>
      <c r="C259" s="97"/>
      <c r="D259" s="257"/>
      <c r="E259" s="4"/>
      <c r="F259" s="4"/>
      <c r="G259" s="4"/>
      <c r="H259" s="4"/>
      <c r="I259" s="4"/>
      <c r="J259" s="4"/>
      <c r="K259" s="4"/>
    </row>
    <row r="260" spans="2:11" ht="19.5" customHeight="1">
      <c r="B260" s="98" t="s">
        <v>314</v>
      </c>
      <c r="C260" s="5">
        <v>3170</v>
      </c>
      <c r="D260" s="121"/>
      <c r="E260" s="4"/>
      <c r="F260" s="4"/>
      <c r="G260" s="4"/>
      <c r="H260" s="4"/>
      <c r="I260" s="4"/>
      <c r="J260" s="4"/>
      <c r="K260" s="4"/>
    </row>
    <row r="261" spans="2:11" ht="19.5" customHeight="1">
      <c r="B261" s="98" t="s">
        <v>315</v>
      </c>
      <c r="C261" s="5">
        <v>3180</v>
      </c>
      <c r="D261" s="121"/>
      <c r="E261" s="4"/>
      <c r="F261" s="4"/>
      <c r="G261" s="4"/>
      <c r="H261" s="4"/>
      <c r="I261" s="4"/>
      <c r="J261" s="4"/>
      <c r="K261" s="4"/>
    </row>
    <row r="262" spans="2:11" ht="19.5" customHeight="1">
      <c r="B262" s="98" t="s">
        <v>223</v>
      </c>
      <c r="C262" s="5">
        <v>3191</v>
      </c>
      <c r="D262" s="121"/>
      <c r="E262" s="4"/>
      <c r="F262" s="4"/>
      <c r="G262" s="4"/>
      <c r="H262" s="4"/>
      <c r="I262" s="4"/>
      <c r="J262" s="4"/>
      <c r="K262" s="4"/>
    </row>
    <row r="263" spans="2:11" ht="19.5" customHeight="1">
      <c r="B263" s="98" t="s">
        <v>63</v>
      </c>
      <c r="C263" s="5">
        <v>3199</v>
      </c>
      <c r="D263" s="121">
        <v>12188</v>
      </c>
      <c r="E263" s="4"/>
      <c r="F263" s="4"/>
      <c r="G263" s="4"/>
      <c r="H263" s="4"/>
      <c r="I263" s="4"/>
      <c r="J263" s="4"/>
      <c r="K263" s="4"/>
    </row>
    <row r="264" spans="2:11" ht="19.5" customHeight="1">
      <c r="B264" s="98" t="s">
        <v>224</v>
      </c>
      <c r="C264" s="53">
        <v>3100</v>
      </c>
      <c r="D264" s="341">
        <f>ROUND(SUM(D260:D263),2)</f>
        <v>12188</v>
      </c>
      <c r="E264" s="4"/>
      <c r="F264" s="4"/>
      <c r="G264" s="4"/>
      <c r="H264" s="4"/>
      <c r="I264" s="4"/>
      <c r="J264" s="4"/>
      <c r="K264" s="4"/>
    </row>
    <row r="265" spans="2:11" ht="19.5" customHeight="1">
      <c r="B265" s="16" t="s">
        <v>202</v>
      </c>
      <c r="C265" s="54"/>
      <c r="D265" s="262"/>
      <c r="E265" s="4"/>
      <c r="F265" s="4"/>
      <c r="G265" s="4"/>
      <c r="H265" s="4"/>
      <c r="I265" s="4"/>
      <c r="J265" s="4"/>
      <c r="K265" s="4"/>
    </row>
    <row r="266" spans="2:11" ht="19.5" customHeight="1">
      <c r="B266" s="98" t="s">
        <v>316</v>
      </c>
      <c r="C266" s="5">
        <v>3201</v>
      </c>
      <c r="D266" s="167">
        <v>254013.38</v>
      </c>
      <c r="E266" s="99"/>
      <c r="F266" s="4"/>
      <c r="G266" s="4"/>
      <c r="H266" s="4"/>
      <c r="I266" s="4"/>
      <c r="J266" s="4"/>
      <c r="K266" s="4"/>
    </row>
    <row r="267" spans="2:11" ht="19.5" customHeight="1">
      <c r="B267" s="98" t="s">
        <v>225</v>
      </c>
      <c r="C267" s="5">
        <v>3202</v>
      </c>
      <c r="D267" s="167"/>
      <c r="E267" s="99"/>
      <c r="F267" s="4"/>
      <c r="G267" s="4"/>
      <c r="H267" s="4"/>
      <c r="I267" s="4"/>
      <c r="J267" s="4"/>
      <c r="K267" s="4"/>
    </row>
    <row r="268" spans="2:11" ht="19.5" customHeight="1">
      <c r="B268" s="98" t="s">
        <v>314</v>
      </c>
      <c r="C268" s="5">
        <v>3220</v>
      </c>
      <c r="D268" s="167"/>
      <c r="E268" s="4"/>
      <c r="F268" s="4"/>
      <c r="G268" s="4"/>
      <c r="H268" s="4"/>
      <c r="I268" s="4"/>
      <c r="J268" s="4"/>
      <c r="K268" s="4"/>
    </row>
    <row r="269" spans="2:11" ht="19.5" customHeight="1">
      <c r="B269" s="98" t="s">
        <v>507</v>
      </c>
      <c r="C269" s="5">
        <v>3225</v>
      </c>
      <c r="D269" s="167">
        <v>312911.04</v>
      </c>
      <c r="E269" s="4"/>
      <c r="F269" s="4"/>
      <c r="G269" s="4"/>
      <c r="H269" s="4"/>
      <c r="I269" s="4"/>
      <c r="J269" s="4"/>
      <c r="K269" s="4"/>
    </row>
    <row r="270" spans="2:11" ht="19.5" customHeight="1">
      <c r="B270" s="98" t="s">
        <v>424</v>
      </c>
      <c r="C270" s="5">
        <v>3226</v>
      </c>
      <c r="D270" s="167"/>
      <c r="E270" s="4"/>
      <c r="F270" s="4"/>
      <c r="G270" s="4"/>
      <c r="H270" s="4"/>
      <c r="I270" s="4"/>
      <c r="J270" s="4"/>
      <c r="K270" s="4"/>
    </row>
    <row r="271" spans="2:11" ht="19.5" customHeight="1">
      <c r="B271" s="98" t="s">
        <v>579</v>
      </c>
      <c r="C271" s="5">
        <v>3227</v>
      </c>
      <c r="D271" s="167"/>
      <c r="E271" s="4"/>
      <c r="F271" s="4"/>
      <c r="G271" s="4"/>
      <c r="H271" s="4"/>
      <c r="I271" s="4"/>
      <c r="J271" s="4"/>
      <c r="K271" s="4"/>
    </row>
    <row r="272" spans="2:11" ht="19.5" customHeight="1">
      <c r="B272" s="98" t="s">
        <v>385</v>
      </c>
      <c r="C272" s="5">
        <v>3230</v>
      </c>
      <c r="D272" s="167">
        <v>1715313.6</v>
      </c>
      <c r="E272" s="4"/>
      <c r="F272" s="4"/>
      <c r="G272" s="4"/>
      <c r="H272" s="4"/>
      <c r="I272" s="4"/>
      <c r="J272" s="4"/>
      <c r="K272" s="4"/>
    </row>
    <row r="273" spans="2:11" ht="19.5" customHeight="1">
      <c r="B273" s="98" t="s">
        <v>317</v>
      </c>
      <c r="C273" s="5">
        <v>3240</v>
      </c>
      <c r="D273" s="167">
        <v>3117861.52</v>
      </c>
      <c r="E273" s="4"/>
      <c r="F273" s="4"/>
      <c r="G273" s="4"/>
      <c r="H273" s="4"/>
      <c r="I273" s="4"/>
      <c r="J273" s="4"/>
      <c r="K273" s="4"/>
    </row>
    <row r="274" spans="2:11" ht="19.5" customHeight="1">
      <c r="B274" s="98" t="s">
        <v>318</v>
      </c>
      <c r="C274" s="5">
        <v>3251</v>
      </c>
      <c r="D274" s="167"/>
      <c r="E274" s="4"/>
      <c r="F274" s="4"/>
      <c r="G274" s="4"/>
      <c r="H274" s="4"/>
      <c r="I274" s="4"/>
      <c r="J274" s="4"/>
      <c r="K274" s="4"/>
    </row>
    <row r="275" spans="2:11" ht="19.5" customHeight="1">
      <c r="B275" s="98" t="s">
        <v>319</v>
      </c>
      <c r="C275" s="5">
        <v>3253</v>
      </c>
      <c r="D275" s="167"/>
      <c r="E275" s="4"/>
      <c r="F275" s="4"/>
      <c r="G275" s="4"/>
      <c r="H275" s="4"/>
      <c r="I275" s="4"/>
      <c r="J275" s="4"/>
      <c r="K275" s="4"/>
    </row>
    <row r="276" spans="2:11" ht="19.5" customHeight="1">
      <c r="B276" s="24" t="s">
        <v>227</v>
      </c>
      <c r="C276" s="77">
        <v>3280</v>
      </c>
      <c r="D276" s="167"/>
      <c r="E276" s="4"/>
      <c r="F276" s="4"/>
      <c r="G276" s="4"/>
      <c r="H276" s="4"/>
      <c r="I276" s="4"/>
      <c r="J276" s="4"/>
      <c r="K276" s="4"/>
    </row>
    <row r="277" spans="2:11" ht="19.5" customHeight="1">
      <c r="B277" s="98" t="s">
        <v>320</v>
      </c>
      <c r="C277" s="5">
        <v>3293</v>
      </c>
      <c r="D277" s="167"/>
      <c r="E277" s="4"/>
      <c r="F277" s="4"/>
      <c r="G277" s="4"/>
      <c r="H277" s="4"/>
      <c r="I277" s="4"/>
      <c r="J277" s="4"/>
      <c r="K277" s="4"/>
    </row>
    <row r="278" spans="2:11" ht="19.5" customHeight="1">
      <c r="B278" s="98" t="s">
        <v>120</v>
      </c>
      <c r="C278" s="5">
        <v>3299</v>
      </c>
      <c r="D278" s="114">
        <v>233244.11</v>
      </c>
      <c r="E278" s="4"/>
      <c r="F278" s="4"/>
      <c r="G278" s="4"/>
      <c r="H278" s="4"/>
      <c r="I278" s="4"/>
      <c r="J278" s="4"/>
      <c r="K278" s="4"/>
    </row>
    <row r="279" spans="2:11" ht="19.5" customHeight="1">
      <c r="B279" s="98" t="s">
        <v>228</v>
      </c>
      <c r="C279" s="53">
        <v>3200</v>
      </c>
      <c r="D279" s="341">
        <f>ROUND(SUM(D266:D278),2)</f>
        <v>5633343.65</v>
      </c>
      <c r="E279" s="4"/>
      <c r="F279" s="4"/>
      <c r="G279" s="4"/>
      <c r="H279" s="4"/>
      <c r="I279" s="4"/>
      <c r="J279" s="4"/>
      <c r="K279" s="4"/>
    </row>
    <row r="280" spans="2:11" ht="19.5" customHeight="1">
      <c r="B280" s="16" t="s">
        <v>9</v>
      </c>
      <c r="C280" s="54"/>
      <c r="D280" s="262"/>
      <c r="E280" s="4"/>
      <c r="F280" s="4"/>
      <c r="G280" s="4"/>
      <c r="H280" s="4"/>
      <c r="I280" s="4"/>
      <c r="J280" s="4"/>
      <c r="K280" s="4"/>
    </row>
    <row r="281" spans="2:11" ht="19.5" customHeight="1">
      <c r="B281" s="98" t="s">
        <v>303</v>
      </c>
      <c r="C281" s="5">
        <v>3399</v>
      </c>
      <c r="D281" s="167"/>
      <c r="E281" s="4"/>
      <c r="F281" s="4"/>
      <c r="G281" s="4"/>
      <c r="H281" s="4"/>
      <c r="I281" s="4"/>
      <c r="J281" s="4"/>
      <c r="K281" s="4"/>
    </row>
    <row r="282" spans="2:11" ht="19.5" customHeight="1">
      <c r="B282" s="98" t="s">
        <v>243</v>
      </c>
      <c r="C282" s="53">
        <v>3300</v>
      </c>
      <c r="D282" s="341">
        <f>ROUND(D281,2)</f>
        <v>0</v>
      </c>
      <c r="E282" s="4"/>
      <c r="F282" s="4"/>
      <c r="G282" s="4"/>
      <c r="H282" s="4"/>
      <c r="I282" s="4"/>
      <c r="J282" s="4"/>
      <c r="K282" s="4"/>
    </row>
    <row r="283" spans="2:11" ht="19.5" customHeight="1">
      <c r="B283" s="16" t="s">
        <v>10</v>
      </c>
      <c r="C283" s="54"/>
      <c r="D283" s="262"/>
      <c r="E283" s="4"/>
      <c r="F283" s="4"/>
      <c r="G283" s="4"/>
      <c r="H283" s="4"/>
      <c r="I283" s="4"/>
      <c r="J283" s="4"/>
      <c r="K283" s="4"/>
    </row>
    <row r="284" spans="2:11" ht="19.5" customHeight="1">
      <c r="B284" s="98" t="s">
        <v>54</v>
      </c>
      <c r="C284" s="5">
        <v>3431</v>
      </c>
      <c r="D284" s="167"/>
      <c r="E284" s="99"/>
      <c r="F284" s="4"/>
      <c r="G284" s="4"/>
      <c r="H284" s="4"/>
      <c r="I284" s="4"/>
      <c r="J284" s="4"/>
      <c r="K284" s="4"/>
    </row>
    <row r="285" spans="2:11" ht="19.5" customHeight="1">
      <c r="B285" s="98" t="s">
        <v>122</v>
      </c>
      <c r="C285" s="5">
        <v>3432</v>
      </c>
      <c r="D285" s="167"/>
      <c r="E285" s="99"/>
      <c r="F285" s="4"/>
      <c r="G285" s="4"/>
      <c r="H285" s="4"/>
      <c r="I285" s="4"/>
      <c r="J285" s="4"/>
      <c r="K285" s="4"/>
    </row>
    <row r="286" spans="2:11" ht="19.5" customHeight="1">
      <c r="B286" s="98" t="s">
        <v>174</v>
      </c>
      <c r="C286" s="5">
        <v>3433</v>
      </c>
      <c r="D286" s="167"/>
      <c r="E286" s="99"/>
      <c r="F286" s="4"/>
      <c r="G286" s="4"/>
      <c r="H286" s="4"/>
      <c r="I286" s="4"/>
      <c r="J286" s="4"/>
      <c r="K286" s="4"/>
    </row>
    <row r="287" spans="2:11" ht="19.5" customHeight="1">
      <c r="B287" s="98" t="s">
        <v>55</v>
      </c>
      <c r="C287" s="5">
        <v>3440</v>
      </c>
      <c r="D287" s="259"/>
      <c r="E287" s="4"/>
      <c r="F287" s="4"/>
      <c r="G287" s="4"/>
      <c r="H287" s="4"/>
      <c r="I287" s="4"/>
      <c r="J287" s="4"/>
      <c r="K287" s="4"/>
    </row>
    <row r="288" spans="2:11" ht="19.5" customHeight="1">
      <c r="B288" s="98" t="s">
        <v>248</v>
      </c>
      <c r="C288" s="5">
        <v>3461</v>
      </c>
      <c r="D288" s="259"/>
      <c r="E288" s="4"/>
      <c r="F288" s="4"/>
      <c r="G288" s="4"/>
      <c r="H288" s="4"/>
      <c r="I288" s="4"/>
      <c r="J288" s="4"/>
      <c r="K288" s="4"/>
    </row>
    <row r="289" spans="2:11" ht="19.5" customHeight="1">
      <c r="B289" s="98" t="s">
        <v>259</v>
      </c>
      <c r="C289" s="5">
        <v>3493</v>
      </c>
      <c r="D289" s="259"/>
      <c r="E289" s="4"/>
      <c r="F289" s="4"/>
      <c r="G289" s="4"/>
      <c r="H289" s="4"/>
      <c r="I289" s="4"/>
      <c r="J289" s="4"/>
      <c r="K289" s="4"/>
    </row>
    <row r="290" spans="2:11" ht="19.5" customHeight="1">
      <c r="B290" s="98" t="s">
        <v>194</v>
      </c>
      <c r="C290" s="5">
        <v>3495</v>
      </c>
      <c r="D290" s="259"/>
      <c r="E290" s="4"/>
      <c r="F290" s="4"/>
      <c r="G290" s="4"/>
      <c r="H290" s="4"/>
      <c r="I290" s="4"/>
      <c r="J290" s="4"/>
      <c r="K290" s="4"/>
    </row>
    <row r="291" spans="2:11" ht="19.5" customHeight="1">
      <c r="B291" s="98" t="s">
        <v>261</v>
      </c>
      <c r="C291" s="5">
        <v>3497</v>
      </c>
      <c r="D291" s="114"/>
      <c r="E291" s="4"/>
      <c r="F291" s="4"/>
      <c r="G291" s="4"/>
      <c r="H291" s="4"/>
      <c r="I291" s="4"/>
      <c r="J291" s="4"/>
      <c r="K291" s="4"/>
    </row>
    <row r="292" spans="2:11" ht="19.5" customHeight="1">
      <c r="B292" s="98" t="s">
        <v>263</v>
      </c>
      <c r="C292" s="53">
        <v>3400</v>
      </c>
      <c r="D292" s="341">
        <f>ROUND(SUM(D284:D291),2)</f>
        <v>0</v>
      </c>
      <c r="E292" s="4"/>
      <c r="F292" s="4"/>
      <c r="G292" s="4"/>
      <c r="H292" s="4"/>
      <c r="I292" s="4"/>
      <c r="J292" s="4"/>
      <c r="K292" s="4"/>
    </row>
    <row r="293" spans="2:11" ht="19.5" customHeight="1">
      <c r="B293" s="100" t="s">
        <v>264</v>
      </c>
      <c r="C293" s="53">
        <v>3000</v>
      </c>
      <c r="D293" s="341">
        <f>ROUND(D264+D279+D282+D292,2)</f>
        <v>5645531.65</v>
      </c>
      <c r="E293" s="4"/>
      <c r="F293" s="4"/>
      <c r="G293" s="4"/>
      <c r="H293" s="4"/>
      <c r="I293" s="4"/>
      <c r="J293" s="4"/>
      <c r="K293" s="4"/>
    </row>
    <row r="294" spans="2:11" ht="12.75">
      <c r="B294" s="4"/>
      <c r="C294" s="4"/>
      <c r="D294" s="4"/>
      <c r="E294" s="99"/>
      <c r="F294" s="4"/>
      <c r="G294" s="4"/>
      <c r="H294" s="4"/>
      <c r="I294" s="4"/>
      <c r="J294" s="4"/>
      <c r="K294" s="4"/>
    </row>
    <row r="295" spans="2:11" ht="12.75">
      <c r="B295" s="43" t="s">
        <v>39</v>
      </c>
      <c r="C295" s="4"/>
      <c r="D295" s="4"/>
      <c r="E295" s="4"/>
      <c r="F295" s="4"/>
      <c r="G295" s="4"/>
      <c r="H295" s="4"/>
      <c r="I295" s="4"/>
      <c r="J295" s="4"/>
      <c r="K295" s="4"/>
    </row>
    <row r="296" spans="2:11" ht="12.75"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2:11" ht="12.75">
      <c r="B297" s="4"/>
      <c r="C297" s="4"/>
      <c r="D297" s="11"/>
      <c r="E297" s="4"/>
      <c r="F297" s="4"/>
      <c r="G297" s="4"/>
      <c r="H297" s="4"/>
      <c r="I297" s="4"/>
      <c r="J297" s="4"/>
      <c r="K297" s="4"/>
    </row>
    <row r="298" spans="1:11" ht="12.75">
      <c r="A298" s="2" t="s">
        <v>169</v>
      </c>
      <c r="B298" s="22" t="str">
        <f>$B$1</f>
        <v>DISTRICT SCHOOL BOARD OF OKEECHOBEE COUNTY </v>
      </c>
      <c r="C298" s="4"/>
      <c r="D298" s="4"/>
      <c r="E298" s="4"/>
      <c r="F298" s="4"/>
      <c r="G298" s="4"/>
      <c r="H298" s="93"/>
      <c r="I298" s="11"/>
      <c r="K298" s="94" t="s">
        <v>178</v>
      </c>
    </row>
    <row r="299" spans="2:11" ht="12.75">
      <c r="B299" s="42" t="s">
        <v>428</v>
      </c>
      <c r="C299" s="4"/>
      <c r="D299" s="4"/>
      <c r="E299" s="4"/>
      <c r="F299" s="4"/>
      <c r="G299" s="4"/>
      <c r="H299" s="4"/>
      <c r="I299" s="11"/>
      <c r="K299" s="41" t="s">
        <v>45</v>
      </c>
    </row>
    <row r="300" spans="2:11" ht="12.75">
      <c r="B300" s="108" t="str">
        <f>+B4</f>
        <v>For the Fiscal Year Ended June 30, 2013</v>
      </c>
      <c r="C300" s="109"/>
      <c r="D300" s="71"/>
      <c r="E300" s="71"/>
      <c r="F300" s="71"/>
      <c r="G300" s="71"/>
      <c r="H300" s="71"/>
      <c r="I300" s="302"/>
      <c r="J300" s="71"/>
      <c r="K300" s="303" t="s">
        <v>44</v>
      </c>
    </row>
    <row r="301" spans="2:12" ht="12.75" customHeight="1">
      <c r="B301" s="465" t="s">
        <v>25</v>
      </c>
      <c r="C301" s="459" t="s">
        <v>516</v>
      </c>
      <c r="D301" s="64">
        <v>100</v>
      </c>
      <c r="E301" s="64">
        <v>200</v>
      </c>
      <c r="F301" s="64">
        <v>300</v>
      </c>
      <c r="G301" s="64">
        <v>400</v>
      </c>
      <c r="H301" s="64">
        <v>500</v>
      </c>
      <c r="I301" s="64">
        <v>600</v>
      </c>
      <c r="J301" s="64">
        <v>700</v>
      </c>
      <c r="K301" s="477" t="s">
        <v>24</v>
      </c>
      <c r="L301" s="11"/>
    </row>
    <row r="302" spans="2:12" ht="25.5">
      <c r="B302" s="466"/>
      <c r="C302" s="459"/>
      <c r="D302" s="378" t="s">
        <v>19</v>
      </c>
      <c r="E302" s="378" t="s">
        <v>517</v>
      </c>
      <c r="F302" s="378" t="s">
        <v>518</v>
      </c>
      <c r="G302" s="378" t="s">
        <v>519</v>
      </c>
      <c r="H302" s="378" t="s">
        <v>520</v>
      </c>
      <c r="I302" s="378" t="s">
        <v>521</v>
      </c>
      <c r="J302" s="379" t="s">
        <v>18</v>
      </c>
      <c r="K302" s="477"/>
      <c r="L302" s="11"/>
    </row>
    <row r="303" spans="2:11" ht="19.5" customHeight="1">
      <c r="B303" s="151" t="s">
        <v>26</v>
      </c>
      <c r="C303" s="57"/>
      <c r="D303" s="256"/>
      <c r="E303" s="256"/>
      <c r="F303" s="256"/>
      <c r="G303" s="256"/>
      <c r="H303" s="256"/>
      <c r="I303" s="256"/>
      <c r="J303" s="256"/>
      <c r="K303" s="256"/>
    </row>
    <row r="304" spans="2:11" ht="19.5" customHeight="1">
      <c r="B304" s="98" t="s">
        <v>265</v>
      </c>
      <c r="C304" s="5">
        <v>5000</v>
      </c>
      <c r="D304" s="121">
        <v>689795.8</v>
      </c>
      <c r="E304" s="121">
        <v>279535.98</v>
      </c>
      <c r="F304" s="121">
        <v>566678.83</v>
      </c>
      <c r="G304" s="121"/>
      <c r="H304" s="121">
        <v>429200.44</v>
      </c>
      <c r="I304" s="121">
        <v>243855.92</v>
      </c>
      <c r="J304" s="121">
        <v>29625.38</v>
      </c>
      <c r="K304" s="338">
        <f aca="true" t="shared" si="1" ref="K304:K325">ROUND(SUM(D304:J304),2)</f>
        <v>2238692.35</v>
      </c>
    </row>
    <row r="305" spans="2:11" ht="19.5" customHeight="1">
      <c r="B305" s="84" t="s">
        <v>573</v>
      </c>
      <c r="C305" s="59">
        <v>6100</v>
      </c>
      <c r="D305" s="121">
        <v>588036.77</v>
      </c>
      <c r="E305" s="121">
        <v>169088.68</v>
      </c>
      <c r="F305" s="121">
        <v>17764.94</v>
      </c>
      <c r="G305" s="121"/>
      <c r="H305" s="121">
        <v>23916.47</v>
      </c>
      <c r="I305" s="121"/>
      <c r="J305" s="121">
        <v>2790</v>
      </c>
      <c r="K305" s="338">
        <f t="shared" si="1"/>
        <v>801596.86</v>
      </c>
    </row>
    <row r="306" spans="2:11" ht="19.5" customHeight="1">
      <c r="B306" s="98" t="s">
        <v>266</v>
      </c>
      <c r="C306" s="5">
        <v>6200</v>
      </c>
      <c r="D306" s="121"/>
      <c r="E306" s="121"/>
      <c r="F306" s="121"/>
      <c r="G306" s="121"/>
      <c r="H306" s="121"/>
      <c r="I306" s="121"/>
      <c r="J306" s="121"/>
      <c r="K306" s="338">
        <f t="shared" si="1"/>
        <v>0</v>
      </c>
    </row>
    <row r="307" spans="2:11" ht="19.5" customHeight="1">
      <c r="B307" s="98" t="s">
        <v>321</v>
      </c>
      <c r="C307" s="5">
        <v>6300</v>
      </c>
      <c r="D307" s="121">
        <v>585860.05</v>
      </c>
      <c r="E307" s="121">
        <v>147041.59</v>
      </c>
      <c r="F307" s="121">
        <v>27373.25</v>
      </c>
      <c r="G307" s="121"/>
      <c r="H307" s="121">
        <v>9857.77</v>
      </c>
      <c r="I307" s="121">
        <v>3029.3</v>
      </c>
      <c r="J307" s="121">
        <v>1425</v>
      </c>
      <c r="K307" s="338">
        <f t="shared" si="1"/>
        <v>774586.96</v>
      </c>
    </row>
    <row r="308" spans="2:11" ht="19.5" customHeight="1">
      <c r="B308" s="98" t="s">
        <v>268</v>
      </c>
      <c r="C308" s="5">
        <v>6400</v>
      </c>
      <c r="D308" s="121">
        <v>512698.43</v>
      </c>
      <c r="E308" s="121">
        <v>134842.04</v>
      </c>
      <c r="F308" s="121">
        <v>56732.39</v>
      </c>
      <c r="G308" s="121"/>
      <c r="H308" s="121">
        <v>13738.11</v>
      </c>
      <c r="I308" s="121">
        <v>1670</v>
      </c>
      <c r="J308" s="121">
        <v>67727.54</v>
      </c>
      <c r="K308" s="338">
        <f t="shared" si="1"/>
        <v>787408.51</v>
      </c>
    </row>
    <row r="309" spans="2:11" s="6" customFormat="1" ht="19.5" customHeight="1">
      <c r="B309" s="107" t="s">
        <v>442</v>
      </c>
      <c r="C309" s="103">
        <v>6500</v>
      </c>
      <c r="D309" s="167">
        <v>97494.78</v>
      </c>
      <c r="E309" s="167">
        <v>26256.44</v>
      </c>
      <c r="F309" s="167">
        <v>13.05</v>
      </c>
      <c r="G309" s="167"/>
      <c r="H309" s="167"/>
      <c r="I309" s="167"/>
      <c r="J309" s="167"/>
      <c r="K309" s="338">
        <f t="shared" si="1"/>
        <v>123764.27</v>
      </c>
    </row>
    <row r="310" spans="2:11" s="6" customFormat="1" ht="19.5" customHeight="1">
      <c r="B310" s="107" t="s">
        <v>322</v>
      </c>
      <c r="C310" s="103">
        <v>7100</v>
      </c>
      <c r="D310" s="167"/>
      <c r="E310" s="167"/>
      <c r="F310" s="167"/>
      <c r="G310" s="167"/>
      <c r="H310" s="167"/>
      <c r="I310" s="167"/>
      <c r="J310" s="167"/>
      <c r="K310" s="338">
        <f t="shared" si="1"/>
        <v>0</v>
      </c>
    </row>
    <row r="311" spans="2:11" s="6" customFormat="1" ht="19.5" customHeight="1">
      <c r="B311" s="107" t="s">
        <v>269</v>
      </c>
      <c r="C311" s="103">
        <v>7200</v>
      </c>
      <c r="D311" s="167"/>
      <c r="E311" s="167"/>
      <c r="F311" s="167"/>
      <c r="G311" s="167"/>
      <c r="H311" s="167"/>
      <c r="I311" s="167"/>
      <c r="J311" s="167">
        <v>165308.34</v>
      </c>
      <c r="K311" s="338">
        <f t="shared" si="1"/>
        <v>165308.34</v>
      </c>
    </row>
    <row r="312" spans="2:11" s="6" customFormat="1" ht="19.5" customHeight="1">
      <c r="B312" s="107" t="s">
        <v>270</v>
      </c>
      <c r="C312" s="103">
        <v>7300</v>
      </c>
      <c r="D312" s="167"/>
      <c r="E312" s="167">
        <v>2.25</v>
      </c>
      <c r="F312" s="167">
        <v>1221.27</v>
      </c>
      <c r="G312" s="167"/>
      <c r="H312" s="167"/>
      <c r="I312" s="167"/>
      <c r="J312" s="167">
        <v>399</v>
      </c>
      <c r="K312" s="338">
        <f t="shared" si="1"/>
        <v>1622.52</v>
      </c>
    </row>
    <row r="313" spans="2:11" s="6" customFormat="1" ht="19.5" customHeight="1">
      <c r="B313" s="107" t="s">
        <v>271</v>
      </c>
      <c r="C313" s="103">
        <v>7410</v>
      </c>
      <c r="D313" s="167"/>
      <c r="E313" s="167"/>
      <c r="F313" s="167"/>
      <c r="G313" s="167"/>
      <c r="H313" s="167"/>
      <c r="I313" s="167"/>
      <c r="J313" s="167"/>
      <c r="K313" s="338">
        <f t="shared" si="1"/>
        <v>0</v>
      </c>
    </row>
    <row r="314" spans="2:11" s="6" customFormat="1" ht="19.5" customHeight="1">
      <c r="B314" s="107" t="s">
        <v>272</v>
      </c>
      <c r="C314" s="103">
        <v>7500</v>
      </c>
      <c r="D314" s="167"/>
      <c r="E314" s="167"/>
      <c r="F314" s="167"/>
      <c r="G314" s="167"/>
      <c r="H314" s="167"/>
      <c r="I314" s="167"/>
      <c r="J314" s="167"/>
      <c r="K314" s="338">
        <f t="shared" si="1"/>
        <v>0</v>
      </c>
    </row>
    <row r="315" spans="2:11" s="6" customFormat="1" ht="19.5" customHeight="1">
      <c r="B315" s="107" t="s">
        <v>273</v>
      </c>
      <c r="C315" s="103">
        <v>7600</v>
      </c>
      <c r="D315" s="167"/>
      <c r="E315" s="167"/>
      <c r="F315" s="167"/>
      <c r="G315" s="167"/>
      <c r="H315" s="167"/>
      <c r="I315" s="167"/>
      <c r="J315" s="167"/>
      <c r="K315" s="338">
        <f t="shared" si="1"/>
        <v>0</v>
      </c>
    </row>
    <row r="316" spans="2:11" s="6" customFormat="1" ht="19.5" customHeight="1">
      <c r="B316" s="107" t="s">
        <v>274</v>
      </c>
      <c r="C316" s="103">
        <v>7700</v>
      </c>
      <c r="D316" s="167"/>
      <c r="E316" s="167"/>
      <c r="F316" s="167"/>
      <c r="G316" s="167"/>
      <c r="H316" s="167"/>
      <c r="I316" s="167"/>
      <c r="J316" s="167"/>
      <c r="K316" s="338">
        <f t="shared" si="1"/>
        <v>0</v>
      </c>
    </row>
    <row r="317" spans="2:11" s="6" customFormat="1" ht="19.5" customHeight="1">
      <c r="B317" s="84" t="s">
        <v>574</v>
      </c>
      <c r="C317" s="232">
        <v>7800</v>
      </c>
      <c r="D317" s="167">
        <v>110400.31</v>
      </c>
      <c r="E317" s="167">
        <v>46326.11</v>
      </c>
      <c r="F317" s="167">
        <v>5792.98</v>
      </c>
      <c r="G317" s="167"/>
      <c r="H317" s="167">
        <v>2034.59</v>
      </c>
      <c r="I317" s="167"/>
      <c r="J317" s="167">
        <v>2009.48</v>
      </c>
      <c r="K317" s="338">
        <f t="shared" si="1"/>
        <v>166563.47</v>
      </c>
    </row>
    <row r="318" spans="2:11" s="6" customFormat="1" ht="19.5" customHeight="1">
      <c r="B318" s="107" t="s">
        <v>275</v>
      </c>
      <c r="C318" s="103">
        <v>7900</v>
      </c>
      <c r="D318" s="167"/>
      <c r="E318" s="167"/>
      <c r="F318" s="167">
        <v>125</v>
      </c>
      <c r="G318" s="167"/>
      <c r="H318" s="167"/>
      <c r="I318" s="167"/>
      <c r="J318" s="167"/>
      <c r="K318" s="338">
        <f t="shared" si="1"/>
        <v>125</v>
      </c>
    </row>
    <row r="319" spans="2:11" s="6" customFormat="1" ht="19.5" customHeight="1">
      <c r="B319" s="107" t="s">
        <v>276</v>
      </c>
      <c r="C319" s="103">
        <v>8100</v>
      </c>
      <c r="D319" s="167"/>
      <c r="E319" s="167"/>
      <c r="F319" s="167"/>
      <c r="G319" s="167"/>
      <c r="H319" s="167"/>
      <c r="I319" s="167"/>
      <c r="J319" s="167"/>
      <c r="K319" s="338">
        <f t="shared" si="1"/>
        <v>0</v>
      </c>
    </row>
    <row r="320" spans="2:12" s="6" customFormat="1" ht="19.5" customHeight="1">
      <c r="B320" s="85" t="s">
        <v>277</v>
      </c>
      <c r="C320" s="77">
        <v>8200</v>
      </c>
      <c r="D320" s="167"/>
      <c r="E320" s="167"/>
      <c r="F320" s="167"/>
      <c r="G320" s="167"/>
      <c r="H320" s="167"/>
      <c r="I320" s="167"/>
      <c r="J320" s="167"/>
      <c r="K320" s="338">
        <f t="shared" si="1"/>
        <v>0</v>
      </c>
      <c r="L320" s="34"/>
    </row>
    <row r="321" spans="2:11" ht="19.5" customHeight="1">
      <c r="B321" s="98" t="s">
        <v>278</v>
      </c>
      <c r="C321" s="5">
        <v>9100</v>
      </c>
      <c r="D321" s="121"/>
      <c r="E321" s="121"/>
      <c r="F321" s="121"/>
      <c r="G321" s="121"/>
      <c r="H321" s="121"/>
      <c r="I321" s="121"/>
      <c r="J321" s="121"/>
      <c r="K321" s="338">
        <f t="shared" si="1"/>
        <v>0</v>
      </c>
    </row>
    <row r="322" spans="2:11" ht="19.5" customHeight="1">
      <c r="B322" s="16" t="s">
        <v>27</v>
      </c>
      <c r="C322" s="56"/>
      <c r="D322" s="260"/>
      <c r="E322" s="260"/>
      <c r="F322" s="260"/>
      <c r="G322" s="260"/>
      <c r="H322" s="260"/>
      <c r="I322" s="261"/>
      <c r="J322" s="260"/>
      <c r="K322" s="262"/>
    </row>
    <row r="323" spans="2:11" ht="19.5" customHeight="1">
      <c r="B323" s="98" t="s">
        <v>271</v>
      </c>
      <c r="C323" s="5">
        <v>7420</v>
      </c>
      <c r="D323" s="243"/>
      <c r="E323" s="243"/>
      <c r="F323" s="243"/>
      <c r="G323" s="243"/>
      <c r="H323" s="243"/>
      <c r="I323" s="121"/>
      <c r="J323" s="243"/>
      <c r="K323" s="338">
        <f>ROUND(I323,2)</f>
        <v>0</v>
      </c>
    </row>
    <row r="324" spans="2:11" ht="19.5" customHeight="1">
      <c r="B324" s="98" t="s">
        <v>280</v>
      </c>
      <c r="C324" s="5">
        <v>9300</v>
      </c>
      <c r="D324" s="243"/>
      <c r="E324" s="243"/>
      <c r="F324" s="243"/>
      <c r="G324" s="243"/>
      <c r="H324" s="243"/>
      <c r="I324" s="121">
        <v>585863.37</v>
      </c>
      <c r="J324" s="243"/>
      <c r="K324" s="338">
        <f>ROUND(I324,2)</f>
        <v>585863.37</v>
      </c>
    </row>
    <row r="325" spans="2:11" ht="19.5" customHeight="1">
      <c r="B325" s="48" t="s">
        <v>282</v>
      </c>
      <c r="C325" s="56"/>
      <c r="D325" s="287">
        <f>ROUND(SUM(D304:D321),2)</f>
        <v>2584286.14</v>
      </c>
      <c r="E325" s="345">
        <f>ROUND(SUM(E304:E321),2)</f>
        <v>803093.09</v>
      </c>
      <c r="F325" s="345">
        <f>ROUND(SUM(F304:F321),2)</f>
        <v>675701.71</v>
      </c>
      <c r="G325" s="345">
        <f>ROUND(SUM(G304:G321),2)</f>
        <v>0</v>
      </c>
      <c r="H325" s="345">
        <f>ROUND(SUM(H304:H321),2)</f>
        <v>478747.38</v>
      </c>
      <c r="I325" s="345">
        <f>ROUND(SUM(I304:I321)+SUM(I323:I324),2)</f>
        <v>834418.59</v>
      </c>
      <c r="J325" s="345">
        <f>ROUND(SUM(J304:J321),2)</f>
        <v>269284.74</v>
      </c>
      <c r="K325" s="344">
        <f t="shared" si="1"/>
        <v>5645531.65</v>
      </c>
    </row>
    <row r="326" spans="2:11" ht="19.5" customHeight="1">
      <c r="B326" s="169" t="s">
        <v>46</v>
      </c>
      <c r="C326" s="51"/>
      <c r="D326" s="268"/>
      <c r="E326" s="288"/>
      <c r="F326" s="288"/>
      <c r="G326" s="288"/>
      <c r="H326" s="288"/>
      <c r="I326" s="288"/>
      <c r="J326" s="288"/>
      <c r="K326" s="337">
        <f>ROUND(D293-K325,2)</f>
        <v>0</v>
      </c>
    </row>
    <row r="327" spans="2:4" ht="38.25" customHeight="1">
      <c r="B327" s="389" t="s">
        <v>522</v>
      </c>
      <c r="C327" s="390"/>
      <c r="D327" s="391"/>
    </row>
    <row r="328" spans="2:4" ht="18.75" customHeight="1">
      <c r="B328" s="47" t="s">
        <v>190</v>
      </c>
      <c r="C328" s="5">
        <v>3720</v>
      </c>
      <c r="D328" s="113"/>
    </row>
    <row r="329" spans="2:4" ht="18.75" customHeight="1">
      <c r="B329" s="47" t="s">
        <v>192</v>
      </c>
      <c r="C329" s="5">
        <v>3730</v>
      </c>
      <c r="D329" s="113"/>
    </row>
    <row r="330" spans="2:4" ht="18.75" customHeight="1">
      <c r="B330" s="47" t="s">
        <v>33</v>
      </c>
      <c r="C330" s="5">
        <v>3740</v>
      </c>
      <c r="D330" s="113"/>
    </row>
    <row r="331" spans="2:4" ht="18.75" customHeight="1">
      <c r="B331" s="16" t="s">
        <v>34</v>
      </c>
      <c r="C331" s="54"/>
      <c r="D331" s="265"/>
    </row>
    <row r="332" spans="2:4" ht="18.75" customHeight="1">
      <c r="B332" s="98" t="s">
        <v>311</v>
      </c>
      <c r="C332" s="5">
        <v>3610</v>
      </c>
      <c r="D332" s="113"/>
    </row>
    <row r="333" spans="2:4" ht="18.75" customHeight="1">
      <c r="B333" s="98" t="s">
        <v>283</v>
      </c>
      <c r="C333" s="5">
        <v>3620</v>
      </c>
      <c r="D333" s="113"/>
    </row>
    <row r="334" spans="2:4" ht="18.75" customHeight="1">
      <c r="B334" s="98" t="s">
        <v>284</v>
      </c>
      <c r="C334" s="5">
        <v>3630</v>
      </c>
      <c r="D334" s="113"/>
    </row>
    <row r="335" spans="2:4" ht="18.75" customHeight="1">
      <c r="B335" s="98" t="s">
        <v>312</v>
      </c>
      <c r="C335" s="5">
        <v>3650</v>
      </c>
      <c r="D335" s="113"/>
    </row>
    <row r="336" spans="2:4" ht="18.75" customHeight="1">
      <c r="B336" s="98" t="s">
        <v>286</v>
      </c>
      <c r="C336" s="5">
        <v>3660</v>
      </c>
      <c r="D336" s="113"/>
    </row>
    <row r="337" spans="2:4" ht="18.75" customHeight="1">
      <c r="B337" s="98" t="s">
        <v>287</v>
      </c>
      <c r="C337" s="5">
        <v>3670</v>
      </c>
      <c r="D337" s="114"/>
    </row>
    <row r="338" spans="2:4" ht="18.75" customHeight="1">
      <c r="B338" s="98" t="s">
        <v>288</v>
      </c>
      <c r="C338" s="5">
        <v>3690</v>
      </c>
      <c r="D338" s="266"/>
    </row>
    <row r="339" spans="2:4" ht="18.75" customHeight="1">
      <c r="B339" s="98" t="s">
        <v>289</v>
      </c>
      <c r="C339" s="53">
        <v>3600</v>
      </c>
      <c r="D339" s="341">
        <f>ROUND(SUM(D332:D338),2)</f>
        <v>0</v>
      </c>
    </row>
    <row r="340" spans="2:4" ht="18.75" customHeight="1">
      <c r="B340" s="16" t="s">
        <v>35</v>
      </c>
      <c r="C340" s="54"/>
      <c r="D340" s="265"/>
    </row>
    <row r="341" spans="2:4" ht="18.75" customHeight="1">
      <c r="B341" s="98" t="s">
        <v>323</v>
      </c>
      <c r="C341" s="5">
        <v>910</v>
      </c>
      <c r="D341" s="113"/>
    </row>
    <row r="342" spans="2:4" ht="18.75" customHeight="1">
      <c r="B342" s="98" t="s">
        <v>290</v>
      </c>
      <c r="C342" s="5">
        <v>920</v>
      </c>
      <c r="D342" s="113"/>
    </row>
    <row r="343" spans="2:4" ht="18.75" customHeight="1">
      <c r="B343" s="98" t="s">
        <v>291</v>
      </c>
      <c r="C343" s="5">
        <v>930</v>
      </c>
      <c r="D343" s="113"/>
    </row>
    <row r="344" spans="2:4" ht="18.75" customHeight="1">
      <c r="B344" s="98" t="s">
        <v>312</v>
      </c>
      <c r="C344" s="5">
        <v>950</v>
      </c>
      <c r="D344" s="113"/>
    </row>
    <row r="345" spans="2:4" ht="18.75" customHeight="1">
      <c r="B345" s="98" t="s">
        <v>293</v>
      </c>
      <c r="C345" s="5">
        <v>960</v>
      </c>
      <c r="D345" s="114"/>
    </row>
    <row r="346" spans="2:4" ht="18.75" customHeight="1">
      <c r="B346" s="98" t="s">
        <v>294</v>
      </c>
      <c r="C346" s="5">
        <v>970</v>
      </c>
      <c r="D346" s="114"/>
    </row>
    <row r="347" spans="2:4" ht="18.75" customHeight="1">
      <c r="B347" s="98" t="s">
        <v>295</v>
      </c>
      <c r="C347" s="5">
        <v>990</v>
      </c>
      <c r="D347" s="266"/>
    </row>
    <row r="348" spans="2:4" ht="18.75" customHeight="1">
      <c r="B348" s="98" t="s">
        <v>296</v>
      </c>
      <c r="C348" s="53">
        <v>9700</v>
      </c>
      <c r="D348" s="341">
        <f>ROUND(SUM(D341:D347),2)</f>
        <v>0</v>
      </c>
    </row>
    <row r="349" spans="2:4" ht="18.75" customHeight="1">
      <c r="B349" s="100" t="s">
        <v>171</v>
      </c>
      <c r="C349" s="53"/>
      <c r="D349" s="341">
        <f>ROUND(SUM(D328:D330)+D339+D348,2)</f>
        <v>0</v>
      </c>
    </row>
    <row r="350" spans="2:4" ht="18.75" customHeight="1">
      <c r="B350" s="100" t="s">
        <v>117</v>
      </c>
      <c r="C350" s="5"/>
      <c r="D350" s="341">
        <f>ROUND(K326+D349,2)</f>
        <v>0</v>
      </c>
    </row>
    <row r="351" spans="2:4" ht="18.75" customHeight="1">
      <c r="B351" s="88" t="s">
        <v>492</v>
      </c>
      <c r="C351" s="89">
        <v>2800</v>
      </c>
      <c r="D351" s="113"/>
    </row>
    <row r="352" spans="2:4" ht="18.75" customHeight="1">
      <c r="B352" s="88" t="s">
        <v>41</v>
      </c>
      <c r="C352" s="89">
        <v>2891</v>
      </c>
      <c r="D352" s="113"/>
    </row>
    <row r="353" spans="2:4" ht="18.75" customHeight="1">
      <c r="B353" s="135" t="s">
        <v>398</v>
      </c>
      <c r="C353" s="234"/>
      <c r="D353" s="274"/>
    </row>
    <row r="354" spans="2:4" ht="18.75" customHeight="1">
      <c r="B354" s="84" t="s">
        <v>399</v>
      </c>
      <c r="C354" s="293">
        <v>2710</v>
      </c>
      <c r="D354" s="113"/>
    </row>
    <row r="355" spans="2:4" ht="18.75" customHeight="1">
      <c r="B355" s="23" t="s">
        <v>400</v>
      </c>
      <c r="C355" s="89">
        <v>2720</v>
      </c>
      <c r="D355" s="167"/>
    </row>
    <row r="356" spans="2:4" ht="18.75" customHeight="1">
      <c r="B356" s="23" t="s">
        <v>401</v>
      </c>
      <c r="C356" s="89">
        <v>2730</v>
      </c>
      <c r="D356" s="167"/>
    </row>
    <row r="357" spans="2:4" ht="18.75" customHeight="1">
      <c r="B357" s="23" t="s">
        <v>402</v>
      </c>
      <c r="C357" s="89">
        <v>2740</v>
      </c>
      <c r="D357" s="167"/>
    </row>
    <row r="358" spans="2:4" ht="18.75" customHeight="1">
      <c r="B358" s="23" t="s">
        <v>403</v>
      </c>
      <c r="C358" s="89">
        <v>2750</v>
      </c>
      <c r="D358" s="415"/>
    </row>
    <row r="359" spans="2:4" ht="18.75" customHeight="1">
      <c r="B359" s="25" t="s">
        <v>488</v>
      </c>
      <c r="C359" s="78">
        <v>2700</v>
      </c>
      <c r="D359" s="342">
        <f>ROUND(SUM(D354:D358),2)</f>
        <v>0</v>
      </c>
    </row>
    <row r="360" spans="2:11" ht="12.75">
      <c r="B360" s="43"/>
      <c r="C360" s="115"/>
      <c r="E360" s="4"/>
      <c r="F360" s="4"/>
      <c r="G360" s="4"/>
      <c r="H360" s="61"/>
      <c r="I360" s="61"/>
      <c r="J360" s="4"/>
      <c r="K360" s="4"/>
    </row>
    <row r="361" spans="2:11" ht="12.75">
      <c r="B361" s="4" t="s">
        <v>39</v>
      </c>
      <c r="C361" s="61"/>
      <c r="D361" s="61"/>
      <c r="E361" s="4"/>
      <c r="F361" s="4"/>
      <c r="G361" s="4"/>
      <c r="H361" s="61"/>
      <c r="I361" s="61"/>
      <c r="J361" s="4"/>
      <c r="K361" s="4"/>
    </row>
    <row r="362" spans="2:11" ht="12.75">
      <c r="B362" s="4"/>
      <c r="C362" s="61"/>
      <c r="D362" s="61"/>
      <c r="E362" s="4"/>
      <c r="F362" s="4"/>
      <c r="G362" s="4"/>
      <c r="H362" s="61"/>
      <c r="I362" s="61"/>
      <c r="J362" s="4"/>
      <c r="K362" s="4"/>
    </row>
    <row r="363" spans="2:11" ht="12.75">
      <c r="B363" s="4"/>
      <c r="C363" s="61"/>
      <c r="D363" s="61"/>
      <c r="E363" s="4"/>
      <c r="F363" s="4"/>
      <c r="G363" s="4"/>
      <c r="H363" s="61"/>
      <c r="I363" s="61"/>
      <c r="J363" s="4"/>
      <c r="K363" s="4"/>
    </row>
    <row r="364" spans="1:13" s="6" customFormat="1" ht="12.75">
      <c r="A364" s="6" t="s">
        <v>124</v>
      </c>
      <c r="B364" s="22" t="str">
        <f>$B$1</f>
        <v>DISTRICT SCHOOL BOARD OF OKEECHOBEE COUNTY </v>
      </c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</row>
    <row r="365" spans="2:13" s="6" customFormat="1" ht="12.75">
      <c r="B365" s="193" t="s">
        <v>390</v>
      </c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</row>
    <row r="366" spans="2:13" s="6" customFormat="1" ht="12.75">
      <c r="B366" s="193" t="s">
        <v>409</v>
      </c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</row>
    <row r="367" spans="2:13" s="6" customFormat="1" ht="12.75">
      <c r="B367" s="193" t="s">
        <v>410</v>
      </c>
      <c r="C367" s="68"/>
      <c r="D367" s="68"/>
      <c r="E367" s="68"/>
      <c r="I367" s="192" t="s">
        <v>179</v>
      </c>
      <c r="J367" s="68"/>
      <c r="K367" s="68"/>
      <c r="L367" s="68"/>
      <c r="M367" s="68"/>
    </row>
    <row r="368" spans="2:13" s="6" customFormat="1" ht="12.75">
      <c r="B368" s="207" t="str">
        <f>+B4</f>
        <v>For the Fiscal Year Ended June 30, 2013</v>
      </c>
      <c r="C368" s="68"/>
      <c r="D368" s="68"/>
      <c r="E368" s="216"/>
      <c r="I368" s="192" t="s">
        <v>47</v>
      </c>
      <c r="J368" s="68"/>
      <c r="K368" s="68"/>
      <c r="L368" s="68"/>
      <c r="M368" s="68"/>
    </row>
    <row r="369" spans="2:13" s="6" customFormat="1" ht="25.5">
      <c r="B369" s="473" t="s">
        <v>7</v>
      </c>
      <c r="C369" s="155" t="s">
        <v>4</v>
      </c>
      <c r="D369" s="402" t="s">
        <v>503</v>
      </c>
      <c r="E369" s="402" t="s">
        <v>377</v>
      </c>
      <c r="F369" s="402" t="s">
        <v>378</v>
      </c>
      <c r="G369" s="402" t="s">
        <v>431</v>
      </c>
      <c r="H369" s="402" t="s">
        <v>407</v>
      </c>
      <c r="I369" s="474" t="s">
        <v>76</v>
      </c>
      <c r="J369" s="68"/>
      <c r="K369" s="68"/>
      <c r="L369" s="68"/>
      <c r="M369" s="68"/>
    </row>
    <row r="370" spans="2:13" s="6" customFormat="1" ht="12.75">
      <c r="B370" s="473"/>
      <c r="C370" s="396" t="s">
        <v>6</v>
      </c>
      <c r="D370" s="397">
        <v>431</v>
      </c>
      <c r="E370" s="398">
        <v>432</v>
      </c>
      <c r="F370" s="398">
        <v>433</v>
      </c>
      <c r="G370" s="398">
        <v>434</v>
      </c>
      <c r="H370" s="398">
        <v>435</v>
      </c>
      <c r="I370" s="475"/>
      <c r="J370" s="68"/>
      <c r="K370" s="68"/>
      <c r="L370" s="68"/>
      <c r="M370" s="68"/>
    </row>
    <row r="371" spans="2:13" s="6" customFormat="1" ht="19.5" customHeight="1">
      <c r="B371" s="393" t="s">
        <v>8</v>
      </c>
      <c r="C371" s="394"/>
      <c r="D371" s="394"/>
      <c r="E371" s="395"/>
      <c r="F371" s="395"/>
      <c r="G371" s="395"/>
      <c r="H371" s="395"/>
      <c r="I371" s="287"/>
      <c r="J371" s="68"/>
      <c r="K371" s="68"/>
      <c r="L371" s="68"/>
      <c r="M371" s="68"/>
    </row>
    <row r="372" spans="2:13" s="6" customFormat="1" ht="19.5" customHeight="1">
      <c r="B372" s="98" t="s">
        <v>314</v>
      </c>
      <c r="C372" s="5">
        <v>3170</v>
      </c>
      <c r="D372" s="416"/>
      <c r="E372" s="416"/>
      <c r="F372" s="416"/>
      <c r="G372" s="277"/>
      <c r="H372" s="277"/>
      <c r="I372" s="347">
        <f>SUM(D372:H372)</f>
        <v>0</v>
      </c>
      <c r="J372" s="68"/>
      <c r="K372" s="68"/>
      <c r="L372" s="68"/>
      <c r="M372" s="68"/>
    </row>
    <row r="373" spans="2:13" s="6" customFormat="1" ht="19.5" customHeight="1">
      <c r="B373" s="98" t="s">
        <v>315</v>
      </c>
      <c r="C373" s="5">
        <v>3180</v>
      </c>
      <c r="D373" s="416"/>
      <c r="E373" s="416"/>
      <c r="F373" s="416"/>
      <c r="G373" s="277"/>
      <c r="H373" s="277"/>
      <c r="I373" s="347">
        <f>SUM(D373:H373)</f>
        <v>0</v>
      </c>
      <c r="J373" s="68"/>
      <c r="K373" s="68"/>
      <c r="L373" s="68"/>
      <c r="M373" s="68"/>
    </row>
    <row r="374" spans="2:13" s="6" customFormat="1" ht="19.5" customHeight="1">
      <c r="B374" s="98" t="s">
        <v>223</v>
      </c>
      <c r="C374" s="5">
        <v>3191</v>
      </c>
      <c r="D374" s="416"/>
      <c r="E374" s="416"/>
      <c r="F374" s="416"/>
      <c r="G374" s="277"/>
      <c r="H374" s="277"/>
      <c r="I374" s="347">
        <f>SUM(D374:H374)</f>
        <v>0</v>
      </c>
      <c r="J374" s="68"/>
      <c r="K374" s="68"/>
      <c r="L374" s="68"/>
      <c r="M374" s="68"/>
    </row>
    <row r="375" spans="2:13" s="6" customFormat="1" ht="19.5" customHeight="1">
      <c r="B375" s="98" t="s">
        <v>63</v>
      </c>
      <c r="C375" s="5">
        <v>3199</v>
      </c>
      <c r="D375" s="417"/>
      <c r="E375" s="417"/>
      <c r="F375" s="417"/>
      <c r="G375" s="260"/>
      <c r="H375" s="260"/>
      <c r="I375" s="347">
        <f>SUM(D375:H375)</f>
        <v>0</v>
      </c>
      <c r="J375" s="68"/>
      <c r="K375" s="68"/>
      <c r="L375" s="68"/>
      <c r="M375" s="68"/>
    </row>
    <row r="376" spans="2:13" s="6" customFormat="1" ht="19.5" customHeight="1">
      <c r="B376" s="128" t="s">
        <v>395</v>
      </c>
      <c r="C376" s="232">
        <v>3100</v>
      </c>
      <c r="D376" s="341">
        <f>SUM(D372:D375)</f>
        <v>0</v>
      </c>
      <c r="E376" s="341">
        <f>SUM(E372:E375)</f>
        <v>0</v>
      </c>
      <c r="F376" s="341">
        <f>SUM(F372:F375)</f>
        <v>0</v>
      </c>
      <c r="G376" s="341">
        <f>SUM(G372:G375)</f>
        <v>0</v>
      </c>
      <c r="H376" s="341">
        <f>SUM(H372:H375)</f>
        <v>0</v>
      </c>
      <c r="I376" s="347">
        <f>SUM(D376:H376)</f>
        <v>0</v>
      </c>
      <c r="J376" s="68"/>
      <c r="K376" s="68"/>
      <c r="L376" s="68"/>
      <c r="M376" s="68"/>
    </row>
    <row r="377" spans="2:13" s="6" customFormat="1" ht="19.5" customHeight="1">
      <c r="B377" s="236" t="s">
        <v>372</v>
      </c>
      <c r="C377" s="237"/>
      <c r="D377" s="237"/>
      <c r="E377" s="267"/>
      <c r="F377" s="267"/>
      <c r="G377" s="267"/>
      <c r="H377" s="267"/>
      <c r="I377" s="265"/>
      <c r="J377" s="68"/>
      <c r="K377" s="68"/>
      <c r="L377" s="68"/>
      <c r="M377" s="68"/>
    </row>
    <row r="378" spans="2:13" s="6" customFormat="1" ht="19.5" customHeight="1">
      <c r="B378" s="98" t="s">
        <v>316</v>
      </c>
      <c r="C378" s="5">
        <v>3201</v>
      </c>
      <c r="D378" s="435"/>
      <c r="E378" s="418"/>
      <c r="F378" s="418"/>
      <c r="G378" s="307"/>
      <c r="H378" s="307"/>
      <c r="I378" s="342">
        <f aca="true" t="shared" si="2" ref="I378:I386">SUM(D378:H378)</f>
        <v>0</v>
      </c>
      <c r="J378" s="68"/>
      <c r="K378" s="68"/>
      <c r="L378" s="68"/>
      <c r="M378" s="68"/>
    </row>
    <row r="379" spans="2:13" s="6" customFormat="1" ht="19.5" customHeight="1">
      <c r="B379" s="98" t="s">
        <v>501</v>
      </c>
      <c r="C379" s="5">
        <v>3210</v>
      </c>
      <c r="D379" s="436"/>
      <c r="E379" s="278"/>
      <c r="F379" s="278"/>
      <c r="G379" s="278"/>
      <c r="H379" s="278"/>
      <c r="I379" s="341">
        <f t="shared" si="2"/>
        <v>0</v>
      </c>
      <c r="J379" s="68"/>
      <c r="K379" s="68"/>
      <c r="L379" s="68"/>
      <c r="M379" s="68"/>
    </row>
    <row r="380" spans="2:13" s="6" customFormat="1" ht="19.5" customHeight="1">
      <c r="B380" s="98" t="s">
        <v>502</v>
      </c>
      <c r="C380" s="5">
        <v>3211</v>
      </c>
      <c r="D380" s="436"/>
      <c r="E380" s="278"/>
      <c r="F380" s="278"/>
      <c r="G380" s="278"/>
      <c r="H380" s="278"/>
      <c r="I380" s="341">
        <f t="shared" si="2"/>
        <v>0</v>
      </c>
      <c r="J380" s="68"/>
      <c r="K380" s="68"/>
      <c r="L380" s="68"/>
      <c r="M380" s="68"/>
    </row>
    <row r="381" spans="2:13" s="6" customFormat="1" ht="19.5" customHeight="1">
      <c r="B381" s="98" t="s">
        <v>580</v>
      </c>
      <c r="C381" s="5">
        <v>3212</v>
      </c>
      <c r="D381" s="436"/>
      <c r="E381" s="278"/>
      <c r="F381" s="278"/>
      <c r="G381" s="278"/>
      <c r="H381" s="278"/>
      <c r="I381" s="341">
        <f t="shared" si="2"/>
        <v>0</v>
      </c>
      <c r="J381" s="68"/>
      <c r="K381" s="68"/>
      <c r="L381" s="68"/>
      <c r="M381" s="68"/>
    </row>
    <row r="382" spans="2:13" s="6" customFormat="1" ht="19.5" customHeight="1">
      <c r="B382" s="107" t="s">
        <v>396</v>
      </c>
      <c r="C382" s="103">
        <v>3214</v>
      </c>
      <c r="D382" s="332"/>
      <c r="E382" s="268"/>
      <c r="F382" s="268"/>
      <c r="G382" s="189">
        <v>322136.25</v>
      </c>
      <c r="H382" s="268"/>
      <c r="I382" s="341">
        <f t="shared" si="2"/>
        <v>322136.25</v>
      </c>
      <c r="J382" s="68"/>
      <c r="K382" s="68"/>
      <c r="L382" s="68"/>
      <c r="M382" s="68"/>
    </row>
    <row r="383" spans="2:13" s="6" customFormat="1" ht="19.5" customHeight="1">
      <c r="B383" s="107" t="s">
        <v>407</v>
      </c>
      <c r="C383" s="103">
        <v>3215</v>
      </c>
      <c r="D383" s="333"/>
      <c r="E383" s="268"/>
      <c r="F383" s="268"/>
      <c r="G383" s="268"/>
      <c r="H383" s="189">
        <v>20096</v>
      </c>
      <c r="I383" s="341">
        <f t="shared" si="2"/>
        <v>20096</v>
      </c>
      <c r="J383" s="68"/>
      <c r="K383" s="68"/>
      <c r="L383" s="68"/>
      <c r="M383" s="68"/>
    </row>
    <row r="384" spans="2:13" s="6" customFormat="1" ht="19.5" customHeight="1">
      <c r="B384" s="128" t="s">
        <v>385</v>
      </c>
      <c r="C384" s="232">
        <v>3230</v>
      </c>
      <c r="D384" s="419"/>
      <c r="E384" s="419"/>
      <c r="F384" s="419"/>
      <c r="G384" s="419"/>
      <c r="H384" s="419"/>
      <c r="I384" s="341">
        <f t="shared" si="2"/>
        <v>0</v>
      </c>
      <c r="J384" s="68"/>
      <c r="K384" s="68"/>
      <c r="L384" s="68"/>
      <c r="M384" s="68"/>
    </row>
    <row r="385" spans="2:13" s="6" customFormat="1" ht="19.5" customHeight="1">
      <c r="B385" s="107" t="s">
        <v>317</v>
      </c>
      <c r="C385" s="103">
        <v>3240</v>
      </c>
      <c r="D385" s="420"/>
      <c r="E385" s="420"/>
      <c r="F385" s="420"/>
      <c r="G385" s="420"/>
      <c r="H385" s="420"/>
      <c r="I385" s="341">
        <f t="shared" si="2"/>
        <v>0</v>
      </c>
      <c r="J385" s="68"/>
      <c r="K385" s="68"/>
      <c r="L385" s="68"/>
      <c r="M385" s="68"/>
    </row>
    <row r="386" spans="2:13" s="6" customFormat="1" ht="19.5" customHeight="1">
      <c r="B386" s="98" t="s">
        <v>318</v>
      </c>
      <c r="C386" s="5">
        <v>3251</v>
      </c>
      <c r="D386" s="416"/>
      <c r="E386" s="420"/>
      <c r="F386" s="420"/>
      <c r="G386" s="420"/>
      <c r="H386" s="420"/>
      <c r="I386" s="341">
        <f t="shared" si="2"/>
        <v>0</v>
      </c>
      <c r="J386" s="68"/>
      <c r="K386" s="68"/>
      <c r="L386" s="68"/>
      <c r="M386" s="68"/>
    </row>
    <row r="387" spans="2:13" s="6" customFormat="1" ht="19.5" customHeight="1">
      <c r="B387" s="107" t="s">
        <v>371</v>
      </c>
      <c r="C387" s="103">
        <v>3269</v>
      </c>
      <c r="D387" s="420"/>
      <c r="E387" s="420"/>
      <c r="F387" s="420"/>
      <c r="G387" s="420"/>
      <c r="H387" s="420"/>
      <c r="I387" s="341">
        <f aca="true" t="shared" si="3" ref="I387:I401">SUM(D387:H387)</f>
        <v>0</v>
      </c>
      <c r="J387" s="68"/>
      <c r="K387" s="68"/>
      <c r="L387" s="68"/>
      <c r="M387" s="68"/>
    </row>
    <row r="388" spans="2:13" s="6" customFormat="1" ht="19.5" customHeight="1">
      <c r="B388" s="107" t="s">
        <v>120</v>
      </c>
      <c r="C388" s="103">
        <v>3299</v>
      </c>
      <c r="D388" s="420"/>
      <c r="E388" s="419"/>
      <c r="F388" s="419"/>
      <c r="G388" s="419"/>
      <c r="H388" s="419"/>
      <c r="I388" s="341">
        <f t="shared" si="3"/>
        <v>0</v>
      </c>
      <c r="J388" s="68"/>
      <c r="K388" s="68"/>
      <c r="L388" s="68"/>
      <c r="M388" s="68"/>
    </row>
    <row r="389" spans="2:13" s="6" customFormat="1" ht="19.5" customHeight="1">
      <c r="B389" s="107" t="s">
        <v>373</v>
      </c>
      <c r="C389" s="106">
        <v>3200</v>
      </c>
      <c r="D389" s="341">
        <f>ROUND(SUM(D378:D388),2)</f>
        <v>0</v>
      </c>
      <c r="E389" s="341">
        <f>ROUND(SUM(E378:E388),2)</f>
        <v>0</v>
      </c>
      <c r="F389" s="346">
        <f>ROUND(SUM(F378:F388),2)</f>
        <v>0</v>
      </c>
      <c r="G389" s="346">
        <f>ROUND(SUM(G378:G388),2)</f>
        <v>322136.25</v>
      </c>
      <c r="H389" s="346">
        <f>ROUND(SUM(H378:H388),2)</f>
        <v>20096</v>
      </c>
      <c r="I389" s="341">
        <f t="shared" si="3"/>
        <v>342232.25</v>
      </c>
      <c r="J389" s="68"/>
      <c r="K389" s="68"/>
      <c r="L389" s="68"/>
      <c r="M389" s="68"/>
    </row>
    <row r="390" spans="2:13" s="6" customFormat="1" ht="19.5" customHeight="1">
      <c r="B390" s="16" t="s">
        <v>9</v>
      </c>
      <c r="C390" s="54"/>
      <c r="D390" s="218"/>
      <c r="E390" s="262"/>
      <c r="F390" s="262"/>
      <c r="G390" s="262"/>
      <c r="H390" s="262"/>
      <c r="I390" s="265"/>
      <c r="J390" s="68"/>
      <c r="K390" s="68"/>
      <c r="L390" s="68"/>
      <c r="M390" s="68"/>
    </row>
    <row r="391" spans="2:13" s="6" customFormat="1" ht="19.5" customHeight="1">
      <c r="B391" s="98" t="s">
        <v>303</v>
      </c>
      <c r="C391" s="5">
        <v>3399</v>
      </c>
      <c r="D391" s="420"/>
      <c r="E391" s="420"/>
      <c r="F391" s="420"/>
      <c r="G391" s="420"/>
      <c r="H391" s="420"/>
      <c r="I391" s="342">
        <f t="shared" si="3"/>
        <v>0</v>
      </c>
      <c r="J391" s="68"/>
      <c r="K391" s="68"/>
      <c r="L391" s="68"/>
      <c r="M391" s="68"/>
    </row>
    <row r="392" spans="2:13" s="6" customFormat="1" ht="19.5" customHeight="1">
      <c r="B392" s="98" t="s">
        <v>243</v>
      </c>
      <c r="C392" s="53">
        <v>3300</v>
      </c>
      <c r="D392" s="341">
        <f>ROUND(D391,2)</f>
        <v>0</v>
      </c>
      <c r="E392" s="341">
        <f>ROUND(E391,2)</f>
        <v>0</v>
      </c>
      <c r="F392" s="346">
        <f>ROUND(F391,2)</f>
        <v>0</v>
      </c>
      <c r="G392" s="346">
        <f>ROUND(G391,2)</f>
        <v>0</v>
      </c>
      <c r="H392" s="346">
        <f>ROUND(H391,2)</f>
        <v>0</v>
      </c>
      <c r="I392" s="341">
        <f t="shared" si="3"/>
        <v>0</v>
      </c>
      <c r="J392" s="68"/>
      <c r="K392" s="68"/>
      <c r="L392" s="68"/>
      <c r="M392" s="68"/>
    </row>
    <row r="393" spans="2:13" s="6" customFormat="1" ht="19.5" customHeight="1">
      <c r="B393" s="217" t="s">
        <v>10</v>
      </c>
      <c r="C393" s="218"/>
      <c r="D393" s="218"/>
      <c r="E393" s="262"/>
      <c r="F393" s="262"/>
      <c r="G393" s="262"/>
      <c r="H393" s="262"/>
      <c r="I393" s="265"/>
      <c r="J393" s="68"/>
      <c r="K393" s="68"/>
      <c r="L393" s="68"/>
      <c r="M393" s="68"/>
    </row>
    <row r="394" spans="2:13" s="6" customFormat="1" ht="19.5" customHeight="1">
      <c r="B394" s="107" t="s">
        <v>54</v>
      </c>
      <c r="C394" s="103">
        <v>3431</v>
      </c>
      <c r="D394" s="420"/>
      <c r="E394" s="420"/>
      <c r="F394" s="420"/>
      <c r="G394" s="420"/>
      <c r="H394" s="420"/>
      <c r="I394" s="342">
        <f t="shared" si="3"/>
        <v>0</v>
      </c>
      <c r="J394" s="68"/>
      <c r="K394" s="68"/>
      <c r="L394" s="68"/>
      <c r="M394" s="68"/>
    </row>
    <row r="395" spans="2:13" s="6" customFormat="1" ht="19.5" customHeight="1">
      <c r="B395" s="107" t="s">
        <v>122</v>
      </c>
      <c r="C395" s="103">
        <v>3432</v>
      </c>
      <c r="D395" s="420"/>
      <c r="E395" s="420"/>
      <c r="F395" s="420"/>
      <c r="G395" s="420"/>
      <c r="H395" s="420"/>
      <c r="I395" s="341">
        <f t="shared" si="3"/>
        <v>0</v>
      </c>
      <c r="J395" s="68"/>
      <c r="K395" s="68"/>
      <c r="L395" s="68"/>
      <c r="M395" s="68"/>
    </row>
    <row r="396" spans="2:13" s="6" customFormat="1" ht="19.5" customHeight="1">
      <c r="B396" s="107" t="s">
        <v>174</v>
      </c>
      <c r="C396" s="103">
        <v>3433</v>
      </c>
      <c r="D396" s="420"/>
      <c r="E396" s="420"/>
      <c r="F396" s="420"/>
      <c r="G396" s="420"/>
      <c r="H396" s="420"/>
      <c r="I396" s="341">
        <f t="shared" si="3"/>
        <v>0</v>
      </c>
      <c r="J396" s="68"/>
      <c r="K396" s="68"/>
      <c r="L396" s="68"/>
      <c r="M396" s="68"/>
    </row>
    <row r="397" spans="2:13" s="6" customFormat="1" ht="19.5" customHeight="1">
      <c r="B397" s="98" t="s">
        <v>55</v>
      </c>
      <c r="C397" s="5">
        <v>3440</v>
      </c>
      <c r="D397" s="420"/>
      <c r="E397" s="420"/>
      <c r="F397" s="420"/>
      <c r="G397" s="420"/>
      <c r="H397" s="420"/>
      <c r="I397" s="341">
        <f t="shared" si="3"/>
        <v>0</v>
      </c>
      <c r="J397" s="68"/>
      <c r="K397" s="68"/>
      <c r="L397" s="68"/>
      <c r="M397" s="68"/>
    </row>
    <row r="398" spans="2:13" s="6" customFormat="1" ht="19.5" customHeight="1">
      <c r="B398" s="98" t="s">
        <v>194</v>
      </c>
      <c r="C398" s="5">
        <v>3495</v>
      </c>
      <c r="D398" s="420"/>
      <c r="E398" s="420"/>
      <c r="F398" s="420"/>
      <c r="G398" s="420"/>
      <c r="H398" s="420"/>
      <c r="I398" s="341">
        <f t="shared" si="3"/>
        <v>0</v>
      </c>
      <c r="J398" s="68"/>
      <c r="K398" s="68"/>
      <c r="L398" s="68"/>
      <c r="M398" s="68"/>
    </row>
    <row r="399" spans="2:13" s="6" customFormat="1" ht="19.5" customHeight="1">
      <c r="B399" s="107" t="s">
        <v>261</v>
      </c>
      <c r="C399" s="103">
        <v>3497</v>
      </c>
      <c r="D399" s="420"/>
      <c r="E399" s="419"/>
      <c r="F399" s="419"/>
      <c r="G399" s="419"/>
      <c r="H399" s="419"/>
      <c r="I399" s="341">
        <f t="shared" si="3"/>
        <v>0</v>
      </c>
      <c r="J399" s="68"/>
      <c r="K399" s="68"/>
      <c r="L399" s="68"/>
      <c r="M399" s="68"/>
    </row>
    <row r="400" spans="2:13" s="6" customFormat="1" ht="19.5" customHeight="1">
      <c r="B400" s="107" t="s">
        <v>263</v>
      </c>
      <c r="C400" s="106">
        <v>3400</v>
      </c>
      <c r="D400" s="341">
        <f>ROUND(SUM(D394:D399),2)</f>
        <v>0</v>
      </c>
      <c r="E400" s="341">
        <f>ROUND(SUM(E394:E399),2)</f>
        <v>0</v>
      </c>
      <c r="F400" s="346">
        <f>ROUND(SUM(F394:F399),2)</f>
        <v>0</v>
      </c>
      <c r="G400" s="346">
        <f>ROUND(SUM(G394:G399),2)</f>
        <v>0</v>
      </c>
      <c r="H400" s="346">
        <f>ROUND(SUM(H394:H399),2)</f>
        <v>0</v>
      </c>
      <c r="I400" s="341">
        <f t="shared" si="3"/>
        <v>0</v>
      </c>
      <c r="J400" s="68"/>
      <c r="K400" s="68"/>
      <c r="L400" s="68"/>
      <c r="M400" s="68"/>
    </row>
    <row r="401" spans="2:13" s="6" customFormat="1" ht="19.5" customHeight="1">
      <c r="B401" s="105" t="s">
        <v>264</v>
      </c>
      <c r="C401" s="106">
        <v>3000</v>
      </c>
      <c r="D401" s="341">
        <f>ROUND(D376+D389+D392+D400,2)</f>
        <v>0</v>
      </c>
      <c r="E401" s="341">
        <f>ROUND(E376+E389+E392+E400,2)</f>
        <v>0</v>
      </c>
      <c r="F401" s="346">
        <f>ROUND(F376+F389+F392+F400,2)</f>
        <v>0</v>
      </c>
      <c r="G401" s="346">
        <f>ROUND(G376+G389+G392+G400,2)</f>
        <v>322136.25</v>
      </c>
      <c r="H401" s="346">
        <f>ROUND(H376+H389+H392+H400,2)</f>
        <v>20096</v>
      </c>
      <c r="I401" s="341">
        <f t="shared" si="3"/>
        <v>342232.25</v>
      </c>
      <c r="J401" s="68"/>
      <c r="K401" s="68"/>
      <c r="L401" s="68"/>
      <c r="M401" s="68"/>
    </row>
    <row r="402" spans="2:13" s="6" customFormat="1" ht="12.75">
      <c r="B402" s="68"/>
      <c r="C402" s="68"/>
      <c r="D402" s="68"/>
      <c r="E402" s="219"/>
      <c r="F402" s="68"/>
      <c r="G402" s="68"/>
      <c r="H402" s="68"/>
      <c r="I402" s="68"/>
      <c r="J402" s="68"/>
      <c r="K402" s="68"/>
      <c r="L402" s="68"/>
      <c r="M402" s="68"/>
    </row>
    <row r="403" spans="2:13" s="6" customFormat="1" ht="12.75">
      <c r="B403" s="207" t="s">
        <v>39</v>
      </c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</row>
    <row r="404" spans="2:11" s="6" customFormat="1" ht="12.75">
      <c r="B404" s="68"/>
      <c r="C404" s="68"/>
      <c r="D404" s="68"/>
      <c r="E404" s="68"/>
      <c r="F404" s="68"/>
      <c r="G404" s="68"/>
      <c r="H404" s="68"/>
      <c r="I404" s="68"/>
      <c r="J404" s="68"/>
      <c r="K404" s="68"/>
    </row>
    <row r="405" spans="2:11" s="6" customFormat="1" ht="12.75">
      <c r="B405" s="68"/>
      <c r="C405" s="68"/>
      <c r="D405" s="34"/>
      <c r="E405" s="68"/>
      <c r="F405" s="68"/>
      <c r="G405" s="68"/>
      <c r="H405" s="68"/>
      <c r="I405" s="68"/>
      <c r="J405" s="68"/>
      <c r="K405" s="68"/>
    </row>
    <row r="406" spans="1:11" s="6" customFormat="1" ht="12.75">
      <c r="A406" s="6" t="s">
        <v>125</v>
      </c>
      <c r="B406" s="22" t="str">
        <f>$B$1</f>
        <v>DISTRICT SCHOOL BOARD OF OKEECHOBEE COUNTY </v>
      </c>
      <c r="C406" s="68"/>
      <c r="D406" s="68"/>
      <c r="E406" s="68"/>
      <c r="F406" s="68"/>
      <c r="G406" s="68"/>
      <c r="H406" s="220"/>
      <c r="I406" s="34"/>
      <c r="K406" s="221" t="s">
        <v>179</v>
      </c>
    </row>
    <row r="407" spans="2:11" s="6" customFormat="1" ht="12.75">
      <c r="B407" s="193" t="s">
        <v>581</v>
      </c>
      <c r="C407" s="68"/>
      <c r="D407" s="68"/>
      <c r="E407" s="68"/>
      <c r="F407" s="68"/>
      <c r="G407" s="68"/>
      <c r="H407" s="68"/>
      <c r="I407" s="34"/>
      <c r="K407" s="192" t="s">
        <v>61</v>
      </c>
    </row>
    <row r="408" spans="2:11" s="6" customFormat="1" ht="12.75">
      <c r="B408" s="206" t="str">
        <f>B4</f>
        <v>For the Fiscal Year Ended June 30, 2013</v>
      </c>
      <c r="C408" s="72"/>
      <c r="D408" s="72"/>
      <c r="E408" s="72"/>
      <c r="F408" s="72"/>
      <c r="G408" s="72"/>
      <c r="H408" s="72"/>
      <c r="I408" s="304"/>
      <c r="J408" s="72"/>
      <c r="K408" s="305" t="s">
        <v>504</v>
      </c>
    </row>
    <row r="409" spans="2:12" ht="12.75" customHeight="1">
      <c r="B409" s="465" t="s">
        <v>25</v>
      </c>
      <c r="C409" s="459" t="s">
        <v>516</v>
      </c>
      <c r="D409" s="64">
        <v>100</v>
      </c>
      <c r="E409" s="64">
        <v>200</v>
      </c>
      <c r="F409" s="64">
        <v>300</v>
      </c>
      <c r="G409" s="64">
        <v>400</v>
      </c>
      <c r="H409" s="64">
        <v>500</v>
      </c>
      <c r="I409" s="64">
        <v>600</v>
      </c>
      <c r="J409" s="64">
        <v>700</v>
      </c>
      <c r="K409" s="477" t="s">
        <v>24</v>
      </c>
      <c r="L409" s="11"/>
    </row>
    <row r="410" spans="2:12" ht="25.5">
      <c r="B410" s="466"/>
      <c r="C410" s="459"/>
      <c r="D410" s="378" t="s">
        <v>19</v>
      </c>
      <c r="E410" s="378" t="s">
        <v>517</v>
      </c>
      <c r="F410" s="378" t="s">
        <v>518</v>
      </c>
      <c r="G410" s="378" t="s">
        <v>519</v>
      </c>
      <c r="H410" s="378" t="s">
        <v>520</v>
      </c>
      <c r="I410" s="378" t="s">
        <v>521</v>
      </c>
      <c r="J410" s="379" t="s">
        <v>18</v>
      </c>
      <c r="K410" s="477"/>
      <c r="L410" s="11"/>
    </row>
    <row r="411" spans="2:11" s="6" customFormat="1" ht="18.75" customHeight="1">
      <c r="B411" s="399" t="s">
        <v>26</v>
      </c>
      <c r="C411" s="222"/>
      <c r="D411" s="400"/>
      <c r="E411" s="400"/>
      <c r="F411" s="400"/>
      <c r="G411" s="400"/>
      <c r="H411" s="400"/>
      <c r="I411" s="400"/>
      <c r="J411" s="400"/>
      <c r="K411" s="400"/>
    </row>
    <row r="412" spans="2:11" s="6" customFormat="1" ht="18.75" customHeight="1">
      <c r="B412" s="107" t="s">
        <v>265</v>
      </c>
      <c r="C412" s="103">
        <v>5000</v>
      </c>
      <c r="D412" s="167"/>
      <c r="E412" s="167"/>
      <c r="F412" s="167"/>
      <c r="G412" s="167"/>
      <c r="H412" s="167"/>
      <c r="I412" s="167"/>
      <c r="J412" s="167"/>
      <c r="K412" s="338">
        <f aca="true" t="shared" si="4" ref="K412:K429">ROUND(SUM(D412:J412),2)</f>
        <v>0</v>
      </c>
    </row>
    <row r="413" spans="2:11" s="6" customFormat="1" ht="18.75" customHeight="1">
      <c r="B413" s="84" t="s">
        <v>573</v>
      </c>
      <c r="C413" s="232">
        <v>6100</v>
      </c>
      <c r="D413" s="167"/>
      <c r="E413" s="167"/>
      <c r="F413" s="167"/>
      <c r="G413" s="167"/>
      <c r="H413" s="167"/>
      <c r="I413" s="167"/>
      <c r="J413" s="167"/>
      <c r="K413" s="338">
        <f t="shared" si="4"/>
        <v>0</v>
      </c>
    </row>
    <row r="414" spans="2:11" s="6" customFormat="1" ht="18.75" customHeight="1">
      <c r="B414" s="107" t="s">
        <v>266</v>
      </c>
      <c r="C414" s="103">
        <v>6200</v>
      </c>
      <c r="D414" s="167"/>
      <c r="E414" s="167"/>
      <c r="F414" s="167"/>
      <c r="G414" s="167"/>
      <c r="H414" s="167"/>
      <c r="I414" s="167"/>
      <c r="J414" s="167"/>
      <c r="K414" s="338">
        <f t="shared" si="4"/>
        <v>0</v>
      </c>
    </row>
    <row r="415" spans="2:11" s="6" customFormat="1" ht="18.75" customHeight="1">
      <c r="B415" s="107" t="s">
        <v>321</v>
      </c>
      <c r="C415" s="103">
        <v>6300</v>
      </c>
      <c r="D415" s="167"/>
      <c r="E415" s="167"/>
      <c r="F415" s="167"/>
      <c r="G415" s="167"/>
      <c r="H415" s="167"/>
      <c r="I415" s="167"/>
      <c r="J415" s="167"/>
      <c r="K415" s="338">
        <f t="shared" si="4"/>
        <v>0</v>
      </c>
    </row>
    <row r="416" spans="2:11" s="6" customFormat="1" ht="18.75" customHeight="1">
      <c r="B416" s="107" t="s">
        <v>268</v>
      </c>
      <c r="C416" s="103">
        <v>6400</v>
      </c>
      <c r="D416" s="167"/>
      <c r="E416" s="167"/>
      <c r="F416" s="167"/>
      <c r="G416" s="167"/>
      <c r="H416" s="167"/>
      <c r="I416" s="167"/>
      <c r="J416" s="167"/>
      <c r="K416" s="338">
        <f t="shared" si="4"/>
        <v>0</v>
      </c>
    </row>
    <row r="417" spans="2:11" s="6" customFormat="1" ht="18.75" customHeight="1">
      <c r="B417" s="107" t="s">
        <v>442</v>
      </c>
      <c r="C417" s="103">
        <v>6500</v>
      </c>
      <c r="D417" s="167"/>
      <c r="E417" s="167"/>
      <c r="F417" s="167"/>
      <c r="G417" s="167"/>
      <c r="H417" s="167"/>
      <c r="I417" s="167"/>
      <c r="J417" s="167"/>
      <c r="K417" s="338">
        <f t="shared" si="4"/>
        <v>0</v>
      </c>
    </row>
    <row r="418" spans="2:11" s="6" customFormat="1" ht="18.75" customHeight="1">
      <c r="B418" s="107" t="s">
        <v>322</v>
      </c>
      <c r="C418" s="103">
        <v>7100</v>
      </c>
      <c r="D418" s="167"/>
      <c r="E418" s="167"/>
      <c r="F418" s="167"/>
      <c r="G418" s="167"/>
      <c r="H418" s="167"/>
      <c r="I418" s="167"/>
      <c r="J418" s="167"/>
      <c r="K418" s="338">
        <f t="shared" si="4"/>
        <v>0</v>
      </c>
    </row>
    <row r="419" spans="2:11" s="6" customFormat="1" ht="18.75" customHeight="1">
      <c r="B419" s="107" t="s">
        <v>269</v>
      </c>
      <c r="C419" s="103">
        <v>7200</v>
      </c>
      <c r="D419" s="167"/>
      <c r="E419" s="167"/>
      <c r="F419" s="167"/>
      <c r="G419" s="167"/>
      <c r="H419" s="167"/>
      <c r="I419" s="167"/>
      <c r="J419" s="167"/>
      <c r="K419" s="338">
        <f t="shared" si="4"/>
        <v>0</v>
      </c>
    </row>
    <row r="420" spans="2:11" s="6" customFormat="1" ht="18.75" customHeight="1">
      <c r="B420" s="107" t="s">
        <v>270</v>
      </c>
      <c r="C420" s="103">
        <v>7300</v>
      </c>
      <c r="D420" s="167"/>
      <c r="E420" s="167"/>
      <c r="F420" s="167"/>
      <c r="G420" s="167"/>
      <c r="H420" s="167"/>
      <c r="I420" s="167"/>
      <c r="J420" s="167"/>
      <c r="K420" s="338">
        <f t="shared" si="4"/>
        <v>0</v>
      </c>
    </row>
    <row r="421" spans="2:11" s="6" customFormat="1" ht="18.75" customHeight="1">
      <c r="B421" s="107" t="s">
        <v>271</v>
      </c>
      <c r="C421" s="103">
        <v>7410</v>
      </c>
      <c r="D421" s="167"/>
      <c r="E421" s="167"/>
      <c r="F421" s="167"/>
      <c r="G421" s="167"/>
      <c r="H421" s="167"/>
      <c r="I421" s="167"/>
      <c r="J421" s="167"/>
      <c r="K421" s="338">
        <f t="shared" si="4"/>
        <v>0</v>
      </c>
    </row>
    <row r="422" spans="2:11" s="6" customFormat="1" ht="18.75" customHeight="1">
      <c r="B422" s="107" t="s">
        <v>272</v>
      </c>
      <c r="C422" s="103">
        <v>7500</v>
      </c>
      <c r="D422" s="167"/>
      <c r="E422" s="167"/>
      <c r="F422" s="167"/>
      <c r="G422" s="167"/>
      <c r="H422" s="167"/>
      <c r="I422" s="167"/>
      <c r="J422" s="167"/>
      <c r="K422" s="338">
        <f t="shared" si="4"/>
        <v>0</v>
      </c>
    </row>
    <row r="423" spans="2:11" s="6" customFormat="1" ht="18.75" customHeight="1">
      <c r="B423" s="107" t="s">
        <v>273</v>
      </c>
      <c r="C423" s="103">
        <v>7600</v>
      </c>
      <c r="D423" s="167"/>
      <c r="E423" s="167"/>
      <c r="F423" s="167"/>
      <c r="G423" s="167"/>
      <c r="H423" s="167"/>
      <c r="I423" s="167"/>
      <c r="J423" s="167"/>
      <c r="K423" s="338">
        <f t="shared" si="4"/>
        <v>0</v>
      </c>
    </row>
    <row r="424" spans="2:11" s="6" customFormat="1" ht="18.75" customHeight="1">
      <c r="B424" s="107" t="s">
        <v>274</v>
      </c>
      <c r="C424" s="103">
        <v>7700</v>
      </c>
      <c r="D424" s="167"/>
      <c r="E424" s="167"/>
      <c r="F424" s="167"/>
      <c r="G424" s="167"/>
      <c r="H424" s="167"/>
      <c r="I424" s="167"/>
      <c r="J424" s="167"/>
      <c r="K424" s="338">
        <f t="shared" si="4"/>
        <v>0</v>
      </c>
    </row>
    <row r="425" spans="2:11" s="6" customFormat="1" ht="18.75" customHeight="1">
      <c r="B425" s="84" t="s">
        <v>574</v>
      </c>
      <c r="C425" s="232">
        <v>7800</v>
      </c>
      <c r="D425" s="167"/>
      <c r="E425" s="167"/>
      <c r="F425" s="167"/>
      <c r="G425" s="167"/>
      <c r="H425" s="167"/>
      <c r="I425" s="167"/>
      <c r="J425" s="167"/>
      <c r="K425" s="338">
        <f t="shared" si="4"/>
        <v>0</v>
      </c>
    </row>
    <row r="426" spans="2:11" s="6" customFormat="1" ht="18.75" customHeight="1">
      <c r="B426" s="107" t="s">
        <v>275</v>
      </c>
      <c r="C426" s="103">
        <v>7900</v>
      </c>
      <c r="D426" s="167"/>
      <c r="E426" s="167"/>
      <c r="F426" s="167"/>
      <c r="G426" s="167"/>
      <c r="H426" s="167"/>
      <c r="I426" s="167"/>
      <c r="J426" s="167"/>
      <c r="K426" s="338">
        <f t="shared" si="4"/>
        <v>0</v>
      </c>
    </row>
    <row r="427" spans="2:11" s="6" customFormat="1" ht="18.75" customHeight="1">
      <c r="B427" s="128" t="s">
        <v>276</v>
      </c>
      <c r="C427" s="232">
        <v>8100</v>
      </c>
      <c r="D427" s="167"/>
      <c r="E427" s="167"/>
      <c r="F427" s="167"/>
      <c r="G427" s="167"/>
      <c r="H427" s="167"/>
      <c r="I427" s="167"/>
      <c r="J427" s="167"/>
      <c r="K427" s="338">
        <f t="shared" si="4"/>
        <v>0</v>
      </c>
    </row>
    <row r="428" spans="2:12" s="6" customFormat="1" ht="18.75" customHeight="1">
      <c r="B428" s="85" t="s">
        <v>277</v>
      </c>
      <c r="C428" s="77">
        <v>8200</v>
      </c>
      <c r="D428" s="167"/>
      <c r="E428" s="167"/>
      <c r="F428" s="167"/>
      <c r="G428" s="167"/>
      <c r="H428" s="167"/>
      <c r="I428" s="167"/>
      <c r="J428" s="167"/>
      <c r="K428" s="338">
        <f t="shared" si="4"/>
        <v>0</v>
      </c>
      <c r="L428" s="34"/>
    </row>
    <row r="429" spans="2:11" s="6" customFormat="1" ht="18.75" customHeight="1">
      <c r="B429" s="107" t="s">
        <v>278</v>
      </c>
      <c r="C429" s="103">
        <v>9100</v>
      </c>
      <c r="D429" s="167"/>
      <c r="E429" s="167"/>
      <c r="F429" s="167"/>
      <c r="G429" s="167"/>
      <c r="H429" s="167"/>
      <c r="I429" s="167"/>
      <c r="J429" s="167"/>
      <c r="K429" s="338">
        <f t="shared" si="4"/>
        <v>0</v>
      </c>
    </row>
    <row r="430" spans="2:11" s="6" customFormat="1" ht="18.75" customHeight="1">
      <c r="B430" s="217" t="s">
        <v>27</v>
      </c>
      <c r="C430" s="225"/>
      <c r="D430" s="260"/>
      <c r="E430" s="260"/>
      <c r="F430" s="260"/>
      <c r="G430" s="260"/>
      <c r="H430" s="260"/>
      <c r="I430" s="248"/>
      <c r="J430" s="260"/>
      <c r="K430" s="262"/>
    </row>
    <row r="431" spans="2:11" s="6" customFormat="1" ht="18.75" customHeight="1">
      <c r="B431" s="107" t="s">
        <v>271</v>
      </c>
      <c r="C431" s="103">
        <v>7420</v>
      </c>
      <c r="D431" s="243"/>
      <c r="E431" s="243"/>
      <c r="F431" s="243"/>
      <c r="G431" s="243"/>
      <c r="H431" s="243"/>
      <c r="I431" s="167"/>
      <c r="J431" s="243"/>
      <c r="K431" s="338">
        <f>ROUND(I431,2)</f>
        <v>0</v>
      </c>
    </row>
    <row r="432" spans="2:11" s="6" customFormat="1" ht="18.75" customHeight="1">
      <c r="B432" s="107" t="s">
        <v>280</v>
      </c>
      <c r="C432" s="103">
        <v>9300</v>
      </c>
      <c r="D432" s="243"/>
      <c r="E432" s="243"/>
      <c r="F432" s="243"/>
      <c r="G432" s="243"/>
      <c r="H432" s="243"/>
      <c r="I432" s="167"/>
      <c r="J432" s="243"/>
      <c r="K432" s="338">
        <f>ROUND(I432,2)</f>
        <v>0</v>
      </c>
    </row>
    <row r="433" spans="2:11" s="6" customFormat="1" ht="18.75" customHeight="1">
      <c r="B433" s="289" t="s">
        <v>282</v>
      </c>
      <c r="C433" s="290"/>
      <c r="D433" s="341">
        <f>ROUND(SUM(D412:D429),2)</f>
        <v>0</v>
      </c>
      <c r="E433" s="341">
        <f>ROUND(SUM(E412:E429),2)</f>
        <v>0</v>
      </c>
      <c r="F433" s="341">
        <f>ROUND(SUM(F412:F429),2)</f>
        <v>0</v>
      </c>
      <c r="G433" s="341">
        <f>ROUND(SUM(G412:G429),2)</f>
        <v>0</v>
      </c>
      <c r="H433" s="341">
        <f>ROUND(SUM(H412:H429),2)</f>
        <v>0</v>
      </c>
      <c r="I433" s="341">
        <f>ROUND(SUM(I412:I429)+SUM(I431:I432),2)</f>
        <v>0</v>
      </c>
      <c r="J433" s="341">
        <f>ROUND(SUM(J412:J429),2)</f>
        <v>0</v>
      </c>
      <c r="K433" s="337">
        <f>ROUND(SUM(D433:J433),2)</f>
        <v>0</v>
      </c>
    </row>
    <row r="434" spans="2:11" s="6" customFormat="1" ht="18.75" customHeight="1">
      <c r="B434" s="289" t="s">
        <v>46</v>
      </c>
      <c r="C434" s="290"/>
      <c r="D434" s="268"/>
      <c r="E434" s="268"/>
      <c r="F434" s="268"/>
      <c r="G434" s="268"/>
      <c r="H434" s="268"/>
      <c r="I434" s="268"/>
      <c r="J434" s="268"/>
      <c r="K434" s="337">
        <f>ROUND(D401-K433,2)</f>
        <v>0</v>
      </c>
    </row>
    <row r="435" spans="2:4" s="6" customFormat="1" ht="38.25" customHeight="1">
      <c r="B435" s="392" t="s">
        <v>522</v>
      </c>
      <c r="C435" s="401"/>
      <c r="D435" s="391"/>
    </row>
    <row r="436" spans="2:4" s="6" customFormat="1" ht="18.75" customHeight="1">
      <c r="B436" s="47" t="s">
        <v>190</v>
      </c>
      <c r="C436" s="5">
        <v>3720</v>
      </c>
      <c r="D436" s="113"/>
    </row>
    <row r="437" spans="2:4" s="6" customFormat="1" ht="18.75" customHeight="1">
      <c r="B437" s="102" t="s">
        <v>192</v>
      </c>
      <c r="C437" s="292">
        <v>3730</v>
      </c>
      <c r="D437" s="113"/>
    </row>
    <row r="438" spans="2:4" s="6" customFormat="1" ht="18.75" customHeight="1">
      <c r="B438" s="102" t="s">
        <v>33</v>
      </c>
      <c r="C438" s="103">
        <v>3740</v>
      </c>
      <c r="D438" s="113"/>
    </row>
    <row r="439" spans="2:4" ht="18.75" customHeight="1">
      <c r="B439" s="16" t="s">
        <v>34</v>
      </c>
      <c r="C439" s="214"/>
      <c r="D439" s="287"/>
    </row>
    <row r="440" spans="2:4" ht="18.75" customHeight="1">
      <c r="B440" s="98" t="s">
        <v>311</v>
      </c>
      <c r="C440" s="5">
        <v>3610</v>
      </c>
      <c r="D440" s="113"/>
    </row>
    <row r="441" spans="2:4" ht="18.75" customHeight="1">
      <c r="B441" s="98" t="s">
        <v>283</v>
      </c>
      <c r="C441" s="5">
        <v>3620</v>
      </c>
      <c r="D441" s="113"/>
    </row>
    <row r="442" spans="2:4" ht="18.75" customHeight="1">
      <c r="B442" s="98" t="s">
        <v>284</v>
      </c>
      <c r="C442" s="5">
        <v>3630</v>
      </c>
      <c r="D442" s="113"/>
    </row>
    <row r="443" spans="2:4" ht="18.75" customHeight="1">
      <c r="B443" s="98" t="s">
        <v>312</v>
      </c>
      <c r="C443" s="5">
        <v>3650</v>
      </c>
      <c r="D443" s="113"/>
    </row>
    <row r="444" spans="2:4" ht="18.75" customHeight="1">
      <c r="B444" s="98" t="s">
        <v>286</v>
      </c>
      <c r="C444" s="5">
        <v>3660</v>
      </c>
      <c r="D444" s="113"/>
    </row>
    <row r="445" spans="2:4" ht="18.75" customHeight="1">
      <c r="B445" s="98" t="s">
        <v>287</v>
      </c>
      <c r="C445" s="5">
        <v>3670</v>
      </c>
      <c r="D445" s="114"/>
    </row>
    <row r="446" spans="2:4" ht="18.75" customHeight="1">
      <c r="B446" s="98" t="s">
        <v>288</v>
      </c>
      <c r="C446" s="5">
        <v>3690</v>
      </c>
      <c r="D446" s="266"/>
    </row>
    <row r="447" spans="2:4" ht="18.75" customHeight="1">
      <c r="B447" s="98" t="s">
        <v>289</v>
      </c>
      <c r="C447" s="53">
        <v>3600</v>
      </c>
      <c r="D447" s="341">
        <f>ROUND(SUM(D440:D446),2)</f>
        <v>0</v>
      </c>
    </row>
    <row r="448" spans="2:4" ht="18.75" customHeight="1">
      <c r="B448" s="16" t="s">
        <v>35</v>
      </c>
      <c r="C448" s="214"/>
      <c r="D448" s="262"/>
    </row>
    <row r="449" spans="2:4" ht="18.75" customHeight="1">
      <c r="B449" s="98" t="s">
        <v>323</v>
      </c>
      <c r="C449" s="5">
        <v>910</v>
      </c>
      <c r="D449" s="113"/>
    </row>
    <row r="450" spans="2:4" ht="18.75" customHeight="1">
      <c r="B450" s="98" t="s">
        <v>290</v>
      </c>
      <c r="C450" s="5">
        <v>920</v>
      </c>
      <c r="D450" s="113"/>
    </row>
    <row r="451" spans="2:4" ht="18.75" customHeight="1">
      <c r="B451" s="98" t="s">
        <v>291</v>
      </c>
      <c r="C451" s="5">
        <v>930</v>
      </c>
      <c r="D451" s="113"/>
    </row>
    <row r="452" spans="2:4" ht="18.75" customHeight="1">
      <c r="B452" s="98" t="s">
        <v>312</v>
      </c>
      <c r="C452" s="5">
        <v>950</v>
      </c>
      <c r="D452" s="113"/>
    </row>
    <row r="453" spans="2:4" ht="18.75" customHeight="1">
      <c r="B453" s="98" t="s">
        <v>293</v>
      </c>
      <c r="C453" s="5">
        <v>960</v>
      </c>
      <c r="D453" s="114"/>
    </row>
    <row r="454" spans="2:4" ht="18.75" customHeight="1">
      <c r="B454" s="98" t="s">
        <v>294</v>
      </c>
      <c r="C454" s="5">
        <v>970</v>
      </c>
      <c r="D454" s="114"/>
    </row>
    <row r="455" spans="2:4" ht="18.75" customHeight="1">
      <c r="B455" s="98" t="s">
        <v>295</v>
      </c>
      <c r="C455" s="5">
        <v>990</v>
      </c>
      <c r="D455" s="266"/>
    </row>
    <row r="456" spans="2:4" ht="18.75" customHeight="1">
      <c r="B456" s="98" t="s">
        <v>296</v>
      </c>
      <c r="C456" s="53">
        <v>9700</v>
      </c>
      <c r="D456" s="341">
        <f>ROUND(SUM(D449:D455),2)</f>
        <v>0</v>
      </c>
    </row>
    <row r="457" spans="2:4" s="6" customFormat="1" ht="18.75" customHeight="1">
      <c r="B457" s="105" t="s">
        <v>171</v>
      </c>
      <c r="C457" s="106"/>
      <c r="D457" s="341">
        <f>ROUND(SUM(D436:D438)+D447+D456,2)</f>
        <v>0</v>
      </c>
    </row>
    <row r="458" spans="2:4" s="6" customFormat="1" ht="18.75" customHeight="1">
      <c r="B458" s="105" t="s">
        <v>117</v>
      </c>
      <c r="C458" s="103"/>
      <c r="D458" s="341">
        <f>ROUND(K434+D457,2)</f>
        <v>0</v>
      </c>
    </row>
    <row r="459" spans="2:4" s="6" customFormat="1" ht="18.75" customHeight="1">
      <c r="B459" s="88" t="s">
        <v>492</v>
      </c>
      <c r="C459" s="89">
        <v>2800</v>
      </c>
      <c r="D459" s="113"/>
    </row>
    <row r="460" spans="2:4" s="6" customFormat="1" ht="18.75" customHeight="1">
      <c r="B460" s="88" t="s">
        <v>41</v>
      </c>
      <c r="C460" s="89">
        <v>2891</v>
      </c>
      <c r="D460" s="113"/>
    </row>
    <row r="461" spans="2:4" s="6" customFormat="1" ht="18.75" customHeight="1">
      <c r="B461" s="135" t="s">
        <v>398</v>
      </c>
      <c r="C461" s="234"/>
      <c r="D461" s="274"/>
    </row>
    <row r="462" spans="2:4" s="6" customFormat="1" ht="18.75" customHeight="1">
      <c r="B462" s="84" t="s">
        <v>399</v>
      </c>
      <c r="C462" s="293">
        <v>2710</v>
      </c>
      <c r="D462" s="113"/>
    </row>
    <row r="463" spans="2:4" s="6" customFormat="1" ht="18.75" customHeight="1">
      <c r="B463" s="23" t="s">
        <v>400</v>
      </c>
      <c r="C463" s="89">
        <v>2720</v>
      </c>
      <c r="D463" s="167"/>
    </row>
    <row r="464" spans="2:4" s="6" customFormat="1" ht="18.75" customHeight="1">
      <c r="B464" s="23" t="s">
        <v>401</v>
      </c>
      <c r="C464" s="89">
        <v>2730</v>
      </c>
      <c r="D464" s="167"/>
    </row>
    <row r="465" spans="2:4" s="6" customFormat="1" ht="18.75" customHeight="1">
      <c r="B465" s="23" t="s">
        <v>402</v>
      </c>
      <c r="C465" s="89">
        <v>2740</v>
      </c>
      <c r="D465" s="167"/>
    </row>
    <row r="466" spans="2:4" s="6" customFormat="1" ht="18.75" customHeight="1">
      <c r="B466" s="23" t="s">
        <v>403</v>
      </c>
      <c r="C466" s="89">
        <v>2750</v>
      </c>
      <c r="D466" s="114"/>
    </row>
    <row r="467" spans="2:4" s="6" customFormat="1" ht="18.75" customHeight="1">
      <c r="B467" s="25" t="s">
        <v>488</v>
      </c>
      <c r="C467" s="78">
        <v>2700</v>
      </c>
      <c r="D467" s="342">
        <f>ROUND(SUM(D462:D466),2)</f>
        <v>0</v>
      </c>
    </row>
    <row r="468" spans="2:11" s="6" customFormat="1" ht="12.75">
      <c r="B468" s="207"/>
      <c r="C468" s="226"/>
      <c r="E468" s="68"/>
      <c r="F468" s="68"/>
      <c r="G468" s="68"/>
      <c r="H468" s="62"/>
      <c r="I468" s="62"/>
      <c r="J468" s="68"/>
      <c r="K468" s="68"/>
    </row>
    <row r="469" spans="2:11" s="6" customFormat="1" ht="12.75">
      <c r="B469" s="68" t="s">
        <v>39</v>
      </c>
      <c r="C469" s="62"/>
      <c r="D469" s="62"/>
      <c r="E469" s="68"/>
      <c r="F469" s="68"/>
      <c r="G469" s="68"/>
      <c r="H469" s="62"/>
      <c r="I469" s="62"/>
      <c r="J469" s="68"/>
      <c r="K469" s="68"/>
    </row>
    <row r="470" spans="2:11" s="6" customFormat="1" ht="12.75">
      <c r="B470" s="68"/>
      <c r="C470" s="62"/>
      <c r="D470" s="62"/>
      <c r="E470" s="68"/>
      <c r="F470" s="68"/>
      <c r="G470" s="68"/>
      <c r="H470" s="62"/>
      <c r="I470" s="62"/>
      <c r="J470" s="68"/>
      <c r="K470" s="68"/>
    </row>
    <row r="471" spans="2:11" s="6" customFormat="1" ht="12.75">
      <c r="B471" s="68"/>
      <c r="C471" s="62"/>
      <c r="D471" s="62"/>
      <c r="E471" s="68"/>
      <c r="F471" s="68"/>
      <c r="G471" s="68"/>
      <c r="H471" s="62"/>
      <c r="I471" s="62"/>
      <c r="J471" s="68"/>
      <c r="K471" s="68"/>
    </row>
    <row r="472" spans="1:11" s="6" customFormat="1" ht="12.75">
      <c r="A472" s="6" t="s">
        <v>126</v>
      </c>
      <c r="B472" s="22" t="str">
        <f>$B$1</f>
        <v>DISTRICT SCHOOL BOARD OF OKEECHOBEE COUNTY </v>
      </c>
      <c r="C472" s="68"/>
      <c r="D472" s="68"/>
      <c r="E472" s="68"/>
      <c r="F472" s="68"/>
      <c r="G472" s="68"/>
      <c r="H472" s="220"/>
      <c r="I472" s="34"/>
      <c r="K472" s="221" t="s">
        <v>179</v>
      </c>
    </row>
    <row r="473" spans="2:11" s="6" customFormat="1" ht="12.75">
      <c r="B473" s="193" t="s">
        <v>429</v>
      </c>
      <c r="C473" s="68"/>
      <c r="D473" s="68"/>
      <c r="E473" s="68"/>
      <c r="F473" s="68"/>
      <c r="G473" s="68"/>
      <c r="H473" s="68"/>
      <c r="I473" s="34"/>
      <c r="K473" s="192" t="s">
        <v>75</v>
      </c>
    </row>
    <row r="474" spans="2:11" s="6" customFormat="1" ht="12.75">
      <c r="B474" s="206" t="str">
        <f>B4</f>
        <v>For the Fiscal Year Ended June 30, 2013</v>
      </c>
      <c r="C474" s="72"/>
      <c r="D474" s="72"/>
      <c r="E474" s="72"/>
      <c r="F474" s="72"/>
      <c r="G474" s="72"/>
      <c r="H474" s="72"/>
      <c r="I474" s="304"/>
      <c r="J474" s="72"/>
      <c r="K474" s="305" t="s">
        <v>374</v>
      </c>
    </row>
    <row r="475" spans="2:12" ht="12.75" customHeight="1">
      <c r="B475" s="465" t="s">
        <v>25</v>
      </c>
      <c r="C475" s="459" t="s">
        <v>516</v>
      </c>
      <c r="D475" s="64">
        <v>100</v>
      </c>
      <c r="E475" s="64">
        <v>200</v>
      </c>
      <c r="F475" s="64">
        <v>300</v>
      </c>
      <c r="G475" s="64">
        <v>400</v>
      </c>
      <c r="H475" s="64">
        <v>500</v>
      </c>
      <c r="I475" s="64">
        <v>600</v>
      </c>
      <c r="J475" s="64">
        <v>700</v>
      </c>
      <c r="K475" s="477" t="s">
        <v>24</v>
      </c>
      <c r="L475" s="11"/>
    </row>
    <row r="476" spans="2:12" ht="25.5">
      <c r="B476" s="466"/>
      <c r="C476" s="459"/>
      <c r="D476" s="378" t="s">
        <v>19</v>
      </c>
      <c r="E476" s="378" t="s">
        <v>517</v>
      </c>
      <c r="F476" s="378" t="s">
        <v>518</v>
      </c>
      <c r="G476" s="378" t="s">
        <v>519</v>
      </c>
      <c r="H476" s="378" t="s">
        <v>520</v>
      </c>
      <c r="I476" s="378" t="s">
        <v>521</v>
      </c>
      <c r="J476" s="379" t="s">
        <v>18</v>
      </c>
      <c r="K476" s="477"/>
      <c r="L476" s="11"/>
    </row>
    <row r="477" spans="2:11" s="6" customFormat="1" ht="18.75" customHeight="1">
      <c r="B477" s="217" t="s">
        <v>26</v>
      </c>
      <c r="C477" s="218"/>
      <c r="D477" s="269"/>
      <c r="E477" s="269"/>
      <c r="F477" s="269"/>
      <c r="G477" s="269"/>
      <c r="H477" s="269"/>
      <c r="I477" s="269"/>
      <c r="J477" s="269"/>
      <c r="K477" s="269"/>
    </row>
    <row r="478" spans="2:11" s="6" customFormat="1" ht="18.75" customHeight="1">
      <c r="B478" s="107" t="s">
        <v>265</v>
      </c>
      <c r="C478" s="103">
        <v>5000</v>
      </c>
      <c r="D478" s="167"/>
      <c r="E478" s="167"/>
      <c r="F478" s="167"/>
      <c r="G478" s="167"/>
      <c r="H478" s="167"/>
      <c r="I478" s="167"/>
      <c r="J478" s="167"/>
      <c r="K478" s="338">
        <f aca="true" t="shared" si="5" ref="K478:K495">ROUND(SUM(D478:J478),2)</f>
        <v>0</v>
      </c>
    </row>
    <row r="479" spans="2:11" s="6" customFormat="1" ht="18.75" customHeight="1">
      <c r="B479" s="84" t="s">
        <v>573</v>
      </c>
      <c r="C479" s="232">
        <v>6100</v>
      </c>
      <c r="D479" s="167"/>
      <c r="E479" s="167"/>
      <c r="F479" s="167"/>
      <c r="G479" s="167"/>
      <c r="H479" s="167"/>
      <c r="I479" s="167"/>
      <c r="J479" s="167"/>
      <c r="K479" s="338">
        <f t="shared" si="5"/>
        <v>0</v>
      </c>
    </row>
    <row r="480" spans="2:11" s="6" customFormat="1" ht="18.75" customHeight="1">
      <c r="B480" s="107" t="s">
        <v>266</v>
      </c>
      <c r="C480" s="103">
        <v>6200</v>
      </c>
      <c r="D480" s="167"/>
      <c r="E480" s="167"/>
      <c r="F480" s="167"/>
      <c r="G480" s="167"/>
      <c r="H480" s="167"/>
      <c r="I480" s="167"/>
      <c r="J480" s="167"/>
      <c r="K480" s="338">
        <f t="shared" si="5"/>
        <v>0</v>
      </c>
    </row>
    <row r="481" spans="2:11" s="6" customFormat="1" ht="18.75" customHeight="1">
      <c r="B481" s="107" t="s">
        <v>321</v>
      </c>
      <c r="C481" s="103">
        <v>6300</v>
      </c>
      <c r="D481" s="167"/>
      <c r="E481" s="167"/>
      <c r="F481" s="167"/>
      <c r="G481" s="167"/>
      <c r="H481" s="167"/>
      <c r="I481" s="167"/>
      <c r="J481" s="167"/>
      <c r="K481" s="338">
        <f t="shared" si="5"/>
        <v>0</v>
      </c>
    </row>
    <row r="482" spans="2:11" s="6" customFormat="1" ht="18.75" customHeight="1">
      <c r="B482" s="107" t="s">
        <v>268</v>
      </c>
      <c r="C482" s="103">
        <v>6400</v>
      </c>
      <c r="D482" s="167"/>
      <c r="E482" s="167"/>
      <c r="F482" s="167"/>
      <c r="G482" s="167"/>
      <c r="H482" s="167"/>
      <c r="I482" s="167"/>
      <c r="J482" s="167"/>
      <c r="K482" s="338">
        <f t="shared" si="5"/>
        <v>0</v>
      </c>
    </row>
    <row r="483" spans="2:11" s="6" customFormat="1" ht="18.75" customHeight="1">
      <c r="B483" s="107" t="s">
        <v>442</v>
      </c>
      <c r="C483" s="103">
        <v>6500</v>
      </c>
      <c r="D483" s="167"/>
      <c r="E483" s="167"/>
      <c r="F483" s="167"/>
      <c r="G483" s="167"/>
      <c r="H483" s="167"/>
      <c r="I483" s="167"/>
      <c r="J483" s="167"/>
      <c r="K483" s="338">
        <f t="shared" si="5"/>
        <v>0</v>
      </c>
    </row>
    <row r="484" spans="2:11" s="6" customFormat="1" ht="18.75" customHeight="1">
      <c r="B484" s="107" t="s">
        <v>322</v>
      </c>
      <c r="C484" s="103">
        <v>7100</v>
      </c>
      <c r="D484" s="167"/>
      <c r="E484" s="167"/>
      <c r="F484" s="167"/>
      <c r="G484" s="167"/>
      <c r="H484" s="167"/>
      <c r="I484" s="167"/>
      <c r="J484" s="167"/>
      <c r="K484" s="338">
        <f t="shared" si="5"/>
        <v>0</v>
      </c>
    </row>
    <row r="485" spans="2:11" s="6" customFormat="1" ht="18.75" customHeight="1">
      <c r="B485" s="107" t="s">
        <v>269</v>
      </c>
      <c r="C485" s="103">
        <v>7200</v>
      </c>
      <c r="D485" s="167"/>
      <c r="E485" s="167"/>
      <c r="F485" s="167"/>
      <c r="G485" s="167"/>
      <c r="H485" s="167"/>
      <c r="I485" s="167"/>
      <c r="J485" s="167"/>
      <c r="K485" s="338">
        <f t="shared" si="5"/>
        <v>0</v>
      </c>
    </row>
    <row r="486" spans="2:11" s="6" customFormat="1" ht="18.75" customHeight="1">
      <c r="B486" s="107" t="s">
        <v>270</v>
      </c>
      <c r="C486" s="103">
        <v>7300</v>
      </c>
      <c r="D486" s="167"/>
      <c r="E486" s="167"/>
      <c r="F486" s="167"/>
      <c r="G486" s="167"/>
      <c r="H486" s="167"/>
      <c r="I486" s="167"/>
      <c r="J486" s="167"/>
      <c r="K486" s="338">
        <f t="shared" si="5"/>
        <v>0</v>
      </c>
    </row>
    <row r="487" spans="2:11" s="6" customFormat="1" ht="18.75" customHeight="1">
      <c r="B487" s="107" t="s">
        <v>271</v>
      </c>
      <c r="C487" s="103">
        <v>7410</v>
      </c>
      <c r="D487" s="167"/>
      <c r="E487" s="167"/>
      <c r="F487" s="167"/>
      <c r="G487" s="167"/>
      <c r="H487" s="167"/>
      <c r="I487" s="167"/>
      <c r="J487" s="167"/>
      <c r="K487" s="338">
        <f t="shared" si="5"/>
        <v>0</v>
      </c>
    </row>
    <row r="488" spans="2:11" s="6" customFormat="1" ht="18.75" customHeight="1">
      <c r="B488" s="107" t="s">
        <v>272</v>
      </c>
      <c r="C488" s="103">
        <v>7500</v>
      </c>
      <c r="D488" s="167"/>
      <c r="E488" s="167"/>
      <c r="F488" s="167"/>
      <c r="G488" s="167"/>
      <c r="H488" s="167"/>
      <c r="I488" s="167"/>
      <c r="J488" s="167"/>
      <c r="K488" s="338">
        <f t="shared" si="5"/>
        <v>0</v>
      </c>
    </row>
    <row r="489" spans="2:11" s="6" customFormat="1" ht="18.75" customHeight="1">
      <c r="B489" s="107" t="s">
        <v>273</v>
      </c>
      <c r="C489" s="103">
        <v>7600</v>
      </c>
      <c r="D489" s="167"/>
      <c r="E489" s="167"/>
      <c r="F489" s="167"/>
      <c r="G489" s="167"/>
      <c r="H489" s="167"/>
      <c r="I489" s="167"/>
      <c r="J489" s="167"/>
      <c r="K489" s="338">
        <f t="shared" si="5"/>
        <v>0</v>
      </c>
    </row>
    <row r="490" spans="2:11" s="6" customFormat="1" ht="18.75" customHeight="1">
      <c r="B490" s="107" t="s">
        <v>274</v>
      </c>
      <c r="C490" s="103">
        <v>7700</v>
      </c>
      <c r="D490" s="167"/>
      <c r="E490" s="167"/>
      <c r="F490" s="167"/>
      <c r="G490" s="167"/>
      <c r="H490" s="167"/>
      <c r="I490" s="167"/>
      <c r="J490" s="167"/>
      <c r="K490" s="338">
        <f t="shared" si="5"/>
        <v>0</v>
      </c>
    </row>
    <row r="491" spans="2:11" s="6" customFormat="1" ht="18.75" customHeight="1">
      <c r="B491" s="84" t="s">
        <v>574</v>
      </c>
      <c r="C491" s="232">
        <v>7800</v>
      </c>
      <c r="D491" s="167"/>
      <c r="E491" s="167"/>
      <c r="F491" s="167"/>
      <c r="G491" s="167"/>
      <c r="H491" s="167"/>
      <c r="I491" s="167"/>
      <c r="J491" s="167"/>
      <c r="K491" s="338">
        <f t="shared" si="5"/>
        <v>0</v>
      </c>
    </row>
    <row r="492" spans="2:11" s="6" customFormat="1" ht="18.75" customHeight="1">
      <c r="B492" s="107" t="s">
        <v>275</v>
      </c>
      <c r="C492" s="103">
        <v>7900</v>
      </c>
      <c r="D492" s="167"/>
      <c r="E492" s="167"/>
      <c r="F492" s="167"/>
      <c r="G492" s="167"/>
      <c r="H492" s="167"/>
      <c r="I492" s="167"/>
      <c r="J492" s="167"/>
      <c r="K492" s="338">
        <f t="shared" si="5"/>
        <v>0</v>
      </c>
    </row>
    <row r="493" spans="2:11" s="6" customFormat="1" ht="18.75" customHeight="1">
      <c r="B493" s="128" t="s">
        <v>276</v>
      </c>
      <c r="C493" s="232">
        <v>8100</v>
      </c>
      <c r="D493" s="167"/>
      <c r="E493" s="167"/>
      <c r="F493" s="167"/>
      <c r="G493" s="167"/>
      <c r="H493" s="167"/>
      <c r="I493" s="167"/>
      <c r="J493" s="167"/>
      <c r="K493" s="338">
        <f t="shared" si="5"/>
        <v>0</v>
      </c>
    </row>
    <row r="494" spans="2:12" s="6" customFormat="1" ht="18.75" customHeight="1">
      <c r="B494" s="85" t="s">
        <v>277</v>
      </c>
      <c r="C494" s="77">
        <v>8200</v>
      </c>
      <c r="D494" s="167"/>
      <c r="E494" s="167"/>
      <c r="F494" s="167"/>
      <c r="G494" s="167"/>
      <c r="H494" s="167"/>
      <c r="I494" s="167"/>
      <c r="J494" s="167"/>
      <c r="K494" s="338">
        <f t="shared" si="5"/>
        <v>0</v>
      </c>
      <c r="L494" s="34"/>
    </row>
    <row r="495" spans="2:11" s="6" customFormat="1" ht="18.75" customHeight="1">
      <c r="B495" s="107" t="s">
        <v>278</v>
      </c>
      <c r="C495" s="103">
        <v>9100</v>
      </c>
      <c r="D495" s="167"/>
      <c r="E495" s="167"/>
      <c r="F495" s="167"/>
      <c r="G495" s="167"/>
      <c r="H495" s="167"/>
      <c r="I495" s="167"/>
      <c r="J495" s="167"/>
      <c r="K495" s="338">
        <f t="shared" si="5"/>
        <v>0</v>
      </c>
    </row>
    <row r="496" spans="2:11" s="6" customFormat="1" ht="18.75" customHeight="1">
      <c r="B496" s="217" t="s">
        <v>27</v>
      </c>
      <c r="C496" s="225"/>
      <c r="D496" s="260"/>
      <c r="E496" s="260"/>
      <c r="F496" s="260"/>
      <c r="G496" s="260"/>
      <c r="H496" s="260"/>
      <c r="I496" s="248"/>
      <c r="J496" s="260"/>
      <c r="K496" s="262"/>
    </row>
    <row r="497" spans="2:11" s="6" customFormat="1" ht="18.75" customHeight="1">
      <c r="B497" s="107" t="s">
        <v>271</v>
      </c>
      <c r="C497" s="103">
        <v>7420</v>
      </c>
      <c r="D497" s="243"/>
      <c r="E497" s="243"/>
      <c r="F497" s="243"/>
      <c r="G497" s="243"/>
      <c r="H497" s="243"/>
      <c r="I497" s="167"/>
      <c r="J497" s="243"/>
      <c r="K497" s="338">
        <f>ROUND(I497,2)</f>
        <v>0</v>
      </c>
    </row>
    <row r="498" spans="2:11" s="6" customFormat="1" ht="18.75" customHeight="1">
      <c r="B498" s="107" t="s">
        <v>280</v>
      </c>
      <c r="C498" s="103">
        <v>9300</v>
      </c>
      <c r="D498" s="243"/>
      <c r="E498" s="243"/>
      <c r="F498" s="243"/>
      <c r="G498" s="243"/>
      <c r="H498" s="243"/>
      <c r="I498" s="167"/>
      <c r="J498" s="243"/>
      <c r="K498" s="338">
        <f>ROUND(I498,2)</f>
        <v>0</v>
      </c>
    </row>
    <row r="499" spans="2:11" s="6" customFormat="1" ht="18.75" customHeight="1">
      <c r="B499" s="289" t="s">
        <v>282</v>
      </c>
      <c r="C499" s="290"/>
      <c r="D499" s="341">
        <f>ROUND(SUM(D478:D495),2)</f>
        <v>0</v>
      </c>
      <c r="E499" s="341">
        <f>ROUND(SUM(E478:E495),2)</f>
        <v>0</v>
      </c>
      <c r="F499" s="341">
        <f>ROUND(SUM(F478:F495),2)</f>
        <v>0</v>
      </c>
      <c r="G499" s="341">
        <f>ROUND(SUM(G478:G495),2)</f>
        <v>0</v>
      </c>
      <c r="H499" s="341">
        <f>ROUND(SUM(H478:H495),2)</f>
        <v>0</v>
      </c>
      <c r="I499" s="341">
        <f>ROUND(SUM(I478:I495)+SUM(I497:I498),2)</f>
        <v>0</v>
      </c>
      <c r="J499" s="341">
        <f>ROUND(SUM(J478:J495),2)</f>
        <v>0</v>
      </c>
      <c r="K499" s="337">
        <f>ROUND(SUM(D499:J499),2)</f>
        <v>0</v>
      </c>
    </row>
    <row r="500" spans="2:11" s="6" customFormat="1" ht="18.75" customHeight="1">
      <c r="B500" s="289" t="s">
        <v>46</v>
      </c>
      <c r="C500" s="290"/>
      <c r="D500" s="268"/>
      <c r="E500" s="268"/>
      <c r="F500" s="268"/>
      <c r="G500" s="268"/>
      <c r="H500" s="268"/>
      <c r="I500" s="268"/>
      <c r="J500" s="268"/>
      <c r="K500" s="337">
        <f>ROUND(E401-K499,2)</f>
        <v>0</v>
      </c>
    </row>
    <row r="501" spans="2:4" s="6" customFormat="1" ht="38.25" customHeight="1">
      <c r="B501" s="392" t="s">
        <v>522</v>
      </c>
      <c r="C501" s="401"/>
      <c r="D501" s="391"/>
    </row>
    <row r="502" spans="2:4" s="6" customFormat="1" ht="18.75" customHeight="1">
      <c r="B502" s="47" t="s">
        <v>190</v>
      </c>
      <c r="C502" s="5">
        <v>3720</v>
      </c>
      <c r="D502" s="113"/>
    </row>
    <row r="503" spans="2:4" s="6" customFormat="1" ht="18.75" customHeight="1">
      <c r="B503" s="102" t="s">
        <v>192</v>
      </c>
      <c r="C503" s="292">
        <v>3730</v>
      </c>
      <c r="D503" s="113"/>
    </row>
    <row r="504" spans="2:4" s="6" customFormat="1" ht="18.75" customHeight="1">
      <c r="B504" s="102" t="s">
        <v>33</v>
      </c>
      <c r="C504" s="103">
        <v>3740</v>
      </c>
      <c r="D504" s="113"/>
    </row>
    <row r="505" spans="2:4" ht="18.75" customHeight="1">
      <c r="B505" s="16" t="s">
        <v>34</v>
      </c>
      <c r="C505" s="214"/>
      <c r="D505" s="287"/>
    </row>
    <row r="506" spans="2:4" ht="18.75" customHeight="1">
      <c r="B506" s="98" t="s">
        <v>311</v>
      </c>
      <c r="C506" s="5">
        <v>3610</v>
      </c>
      <c r="D506" s="113"/>
    </row>
    <row r="507" spans="2:4" ht="18.75" customHeight="1">
      <c r="B507" s="98" t="s">
        <v>283</v>
      </c>
      <c r="C507" s="5">
        <v>3620</v>
      </c>
      <c r="D507" s="113"/>
    </row>
    <row r="508" spans="2:4" ht="18.75" customHeight="1">
      <c r="B508" s="98" t="s">
        <v>284</v>
      </c>
      <c r="C508" s="5">
        <v>3630</v>
      </c>
      <c r="D508" s="113"/>
    </row>
    <row r="509" spans="2:4" ht="18.75" customHeight="1">
      <c r="B509" s="98" t="s">
        <v>312</v>
      </c>
      <c r="C509" s="5">
        <v>3650</v>
      </c>
      <c r="D509" s="113"/>
    </row>
    <row r="510" spans="2:4" ht="18.75" customHeight="1">
      <c r="B510" s="98" t="s">
        <v>286</v>
      </c>
      <c r="C510" s="5">
        <v>3660</v>
      </c>
      <c r="D510" s="113"/>
    </row>
    <row r="511" spans="2:4" ht="18.75" customHeight="1">
      <c r="B511" s="98" t="s">
        <v>287</v>
      </c>
      <c r="C511" s="5">
        <v>3670</v>
      </c>
      <c r="D511" s="114"/>
    </row>
    <row r="512" spans="2:4" ht="18.75" customHeight="1">
      <c r="B512" s="98" t="s">
        <v>288</v>
      </c>
      <c r="C512" s="5">
        <v>3690</v>
      </c>
      <c r="D512" s="266"/>
    </row>
    <row r="513" spans="2:4" ht="18.75" customHeight="1">
      <c r="B513" s="98" t="s">
        <v>289</v>
      </c>
      <c r="C513" s="53">
        <v>3600</v>
      </c>
      <c r="D513" s="341">
        <f>ROUND(SUM(D506:D512),2)</f>
        <v>0</v>
      </c>
    </row>
    <row r="514" spans="2:4" ht="18.75" customHeight="1">
      <c r="B514" s="16" t="s">
        <v>35</v>
      </c>
      <c r="C514" s="214"/>
      <c r="D514" s="262"/>
    </row>
    <row r="515" spans="2:4" ht="18.75" customHeight="1">
      <c r="B515" s="98" t="s">
        <v>323</v>
      </c>
      <c r="C515" s="5">
        <v>910</v>
      </c>
      <c r="D515" s="113"/>
    </row>
    <row r="516" spans="2:4" ht="18.75" customHeight="1">
      <c r="B516" s="98" t="s">
        <v>290</v>
      </c>
      <c r="C516" s="5">
        <v>920</v>
      </c>
      <c r="D516" s="113"/>
    </row>
    <row r="517" spans="2:4" ht="18.75" customHeight="1">
      <c r="B517" s="98" t="s">
        <v>291</v>
      </c>
      <c r="C517" s="5">
        <v>930</v>
      </c>
      <c r="D517" s="113"/>
    </row>
    <row r="518" spans="2:4" ht="18.75" customHeight="1">
      <c r="B518" s="98" t="s">
        <v>312</v>
      </c>
      <c r="C518" s="5">
        <v>950</v>
      </c>
      <c r="D518" s="113"/>
    </row>
    <row r="519" spans="2:4" ht="18.75" customHeight="1">
      <c r="B519" s="98" t="s">
        <v>293</v>
      </c>
      <c r="C519" s="5">
        <v>960</v>
      </c>
      <c r="D519" s="114"/>
    </row>
    <row r="520" spans="2:4" ht="18.75" customHeight="1">
      <c r="B520" s="98" t="s">
        <v>294</v>
      </c>
      <c r="C520" s="5">
        <v>970</v>
      </c>
      <c r="D520" s="114"/>
    </row>
    <row r="521" spans="2:4" ht="18.75" customHeight="1">
      <c r="B521" s="98" t="s">
        <v>295</v>
      </c>
      <c r="C521" s="5">
        <v>990</v>
      </c>
      <c r="D521" s="266"/>
    </row>
    <row r="522" spans="2:4" ht="18.75" customHeight="1">
      <c r="B522" s="98" t="s">
        <v>296</v>
      </c>
      <c r="C522" s="53">
        <v>9700</v>
      </c>
      <c r="D522" s="341">
        <f>ROUND(SUM(D515:D521),2)</f>
        <v>0</v>
      </c>
    </row>
    <row r="523" spans="2:4" s="6" customFormat="1" ht="18.75" customHeight="1">
      <c r="B523" s="105" t="s">
        <v>171</v>
      </c>
      <c r="C523" s="106"/>
      <c r="D523" s="341">
        <f>ROUND(SUM(D502:D504)+D513+D522,2)</f>
        <v>0</v>
      </c>
    </row>
    <row r="524" spans="2:4" s="6" customFormat="1" ht="18.75" customHeight="1">
      <c r="B524" s="105" t="s">
        <v>117</v>
      </c>
      <c r="C524" s="103"/>
      <c r="D524" s="341">
        <f>ROUND(K500+D523,2)</f>
        <v>0</v>
      </c>
    </row>
    <row r="525" spans="2:4" s="6" customFormat="1" ht="18.75" customHeight="1">
      <c r="B525" s="88" t="s">
        <v>492</v>
      </c>
      <c r="C525" s="89">
        <v>2800</v>
      </c>
      <c r="D525" s="113"/>
    </row>
    <row r="526" spans="2:4" s="6" customFormat="1" ht="18.75" customHeight="1">
      <c r="B526" s="88" t="s">
        <v>41</v>
      </c>
      <c r="C526" s="89">
        <v>2891</v>
      </c>
      <c r="D526" s="113"/>
    </row>
    <row r="527" spans="2:4" s="6" customFormat="1" ht="18.75" customHeight="1">
      <c r="B527" s="135" t="s">
        <v>398</v>
      </c>
      <c r="C527" s="234"/>
      <c r="D527" s="274"/>
    </row>
    <row r="528" spans="2:4" s="6" customFormat="1" ht="18.75" customHeight="1">
      <c r="B528" s="84" t="s">
        <v>399</v>
      </c>
      <c r="C528" s="293">
        <v>2710</v>
      </c>
      <c r="D528" s="113"/>
    </row>
    <row r="529" spans="2:4" s="6" customFormat="1" ht="18.75" customHeight="1">
      <c r="B529" s="23" t="s">
        <v>400</v>
      </c>
      <c r="C529" s="89">
        <v>2720</v>
      </c>
      <c r="D529" s="167"/>
    </row>
    <row r="530" spans="2:4" s="6" customFormat="1" ht="18.75" customHeight="1">
      <c r="B530" s="23" t="s">
        <v>401</v>
      </c>
      <c r="C530" s="89">
        <v>2730</v>
      </c>
      <c r="D530" s="167"/>
    </row>
    <row r="531" spans="2:4" s="6" customFormat="1" ht="18.75" customHeight="1">
      <c r="B531" s="23" t="s">
        <v>402</v>
      </c>
      <c r="C531" s="89">
        <v>2740</v>
      </c>
      <c r="D531" s="167"/>
    </row>
    <row r="532" spans="2:4" s="6" customFormat="1" ht="18.75" customHeight="1">
      <c r="B532" s="23" t="s">
        <v>403</v>
      </c>
      <c r="C532" s="89">
        <v>2750</v>
      </c>
      <c r="D532" s="114"/>
    </row>
    <row r="533" spans="2:4" s="6" customFormat="1" ht="18.75" customHeight="1">
      <c r="B533" s="25" t="s">
        <v>488</v>
      </c>
      <c r="C533" s="78">
        <v>2700</v>
      </c>
      <c r="D533" s="342">
        <f>ROUND(SUM(D528:D532),2)</f>
        <v>0</v>
      </c>
    </row>
    <row r="534" spans="2:11" s="6" customFormat="1" ht="12.75">
      <c r="B534" s="207"/>
      <c r="C534" s="226"/>
      <c r="E534" s="68"/>
      <c r="F534" s="68"/>
      <c r="G534" s="68"/>
      <c r="H534" s="62"/>
      <c r="I534" s="62"/>
      <c r="J534" s="68"/>
      <c r="K534" s="68"/>
    </row>
    <row r="535" spans="2:11" s="6" customFormat="1" ht="12.75">
      <c r="B535" s="68" t="s">
        <v>39</v>
      </c>
      <c r="C535" s="62"/>
      <c r="D535" s="62"/>
      <c r="E535" s="68"/>
      <c r="F535" s="68"/>
      <c r="G535" s="68"/>
      <c r="H535" s="62"/>
      <c r="I535" s="62"/>
      <c r="J535" s="68"/>
      <c r="K535" s="68"/>
    </row>
    <row r="536" spans="2:11" s="6" customFormat="1" ht="12.75">
      <c r="B536" s="68"/>
      <c r="C536" s="62"/>
      <c r="D536" s="62"/>
      <c r="E536" s="68"/>
      <c r="F536" s="68"/>
      <c r="G536" s="68"/>
      <c r="H536" s="62"/>
      <c r="I536" s="62"/>
      <c r="J536" s="68"/>
      <c r="K536" s="68"/>
    </row>
    <row r="537" spans="2:11" s="6" customFormat="1" ht="12.75">
      <c r="B537" s="68"/>
      <c r="C537" s="62"/>
      <c r="D537" s="62"/>
      <c r="E537" s="68"/>
      <c r="F537" s="68"/>
      <c r="G537" s="68"/>
      <c r="H537" s="62"/>
      <c r="I537" s="62"/>
      <c r="J537" s="68"/>
      <c r="K537" s="68"/>
    </row>
    <row r="538" spans="1:11" s="6" customFormat="1" ht="12.75">
      <c r="A538" s="6" t="s">
        <v>127</v>
      </c>
      <c r="B538" s="22" t="str">
        <f>$B$1</f>
        <v>DISTRICT SCHOOL BOARD OF OKEECHOBEE COUNTY </v>
      </c>
      <c r="C538" s="68"/>
      <c r="D538" s="68"/>
      <c r="E538" s="68"/>
      <c r="F538" s="68"/>
      <c r="G538" s="68"/>
      <c r="H538" s="220"/>
      <c r="I538" s="34"/>
      <c r="K538" s="221" t="s">
        <v>179</v>
      </c>
    </row>
    <row r="539" spans="2:11" s="6" customFormat="1" ht="12.75">
      <c r="B539" s="193" t="s">
        <v>430</v>
      </c>
      <c r="C539" s="68"/>
      <c r="D539" s="68"/>
      <c r="E539" s="68"/>
      <c r="F539" s="68"/>
      <c r="G539" s="68"/>
      <c r="H539" s="68"/>
      <c r="I539" s="34"/>
      <c r="K539" s="192" t="s">
        <v>77</v>
      </c>
    </row>
    <row r="540" spans="2:11" s="6" customFormat="1" ht="12.75">
      <c r="B540" s="206" t="str">
        <f>+B4</f>
        <v>For the Fiscal Year Ended June 30, 2013</v>
      </c>
      <c r="C540" s="72"/>
      <c r="D540" s="72"/>
      <c r="E540" s="72"/>
      <c r="F540" s="72"/>
      <c r="G540" s="72"/>
      <c r="H540" s="72"/>
      <c r="I540" s="304"/>
      <c r="J540" s="72"/>
      <c r="K540" s="305" t="s">
        <v>375</v>
      </c>
    </row>
    <row r="541" spans="2:12" ht="12.75" customHeight="1">
      <c r="B541" s="465" t="s">
        <v>25</v>
      </c>
      <c r="C541" s="459" t="s">
        <v>516</v>
      </c>
      <c r="D541" s="64">
        <v>100</v>
      </c>
      <c r="E541" s="64">
        <v>200</v>
      </c>
      <c r="F541" s="64">
        <v>300</v>
      </c>
      <c r="G541" s="64">
        <v>400</v>
      </c>
      <c r="H541" s="64">
        <v>500</v>
      </c>
      <c r="I541" s="64">
        <v>600</v>
      </c>
      <c r="J541" s="64">
        <v>700</v>
      </c>
      <c r="K541" s="477" t="s">
        <v>24</v>
      </c>
      <c r="L541" s="11"/>
    </row>
    <row r="542" spans="2:12" ht="25.5">
      <c r="B542" s="466"/>
      <c r="C542" s="459"/>
      <c r="D542" s="378" t="s">
        <v>19</v>
      </c>
      <c r="E542" s="378" t="s">
        <v>517</v>
      </c>
      <c r="F542" s="378" t="s">
        <v>518</v>
      </c>
      <c r="G542" s="378" t="s">
        <v>519</v>
      </c>
      <c r="H542" s="378" t="s">
        <v>520</v>
      </c>
      <c r="I542" s="378" t="s">
        <v>521</v>
      </c>
      <c r="J542" s="379" t="s">
        <v>18</v>
      </c>
      <c r="K542" s="477"/>
      <c r="L542" s="11"/>
    </row>
    <row r="543" spans="2:11" s="6" customFormat="1" ht="18.75" customHeight="1">
      <c r="B543" s="217" t="s">
        <v>26</v>
      </c>
      <c r="C543" s="218"/>
      <c r="D543" s="269"/>
      <c r="E543" s="269"/>
      <c r="F543" s="269"/>
      <c r="G543" s="269"/>
      <c r="H543" s="269"/>
      <c r="I543" s="269"/>
      <c r="J543" s="269"/>
      <c r="K543" s="269"/>
    </row>
    <row r="544" spans="2:11" s="6" customFormat="1" ht="18.75" customHeight="1">
      <c r="B544" s="107" t="s">
        <v>265</v>
      </c>
      <c r="C544" s="103">
        <v>5000</v>
      </c>
      <c r="D544" s="167"/>
      <c r="E544" s="167"/>
      <c r="F544" s="167"/>
      <c r="G544" s="167"/>
      <c r="H544" s="167"/>
      <c r="I544" s="167"/>
      <c r="J544" s="167"/>
      <c r="K544" s="338">
        <f aca="true" t="shared" si="6" ref="K544:K561">ROUND(SUM(D544:J544),2)</f>
        <v>0</v>
      </c>
    </row>
    <row r="545" spans="2:11" s="6" customFormat="1" ht="18.75" customHeight="1">
      <c r="B545" s="84" t="s">
        <v>573</v>
      </c>
      <c r="C545" s="232">
        <v>6100</v>
      </c>
      <c r="D545" s="167"/>
      <c r="E545" s="167"/>
      <c r="F545" s="167"/>
      <c r="G545" s="167"/>
      <c r="H545" s="167"/>
      <c r="I545" s="167"/>
      <c r="J545" s="167"/>
      <c r="K545" s="338">
        <f t="shared" si="6"/>
        <v>0</v>
      </c>
    </row>
    <row r="546" spans="2:11" s="6" customFormat="1" ht="18.75" customHeight="1">
      <c r="B546" s="107" t="s">
        <v>266</v>
      </c>
      <c r="C546" s="103">
        <v>6200</v>
      </c>
      <c r="D546" s="167"/>
      <c r="E546" s="167"/>
      <c r="F546" s="167"/>
      <c r="G546" s="167"/>
      <c r="H546" s="167"/>
      <c r="I546" s="167"/>
      <c r="J546" s="167"/>
      <c r="K546" s="338">
        <f t="shared" si="6"/>
        <v>0</v>
      </c>
    </row>
    <row r="547" spans="2:11" s="6" customFormat="1" ht="18.75" customHeight="1">
      <c r="B547" s="107" t="s">
        <v>321</v>
      </c>
      <c r="C547" s="103">
        <v>6300</v>
      </c>
      <c r="D547" s="167"/>
      <c r="E547" s="167"/>
      <c r="F547" s="167"/>
      <c r="G547" s="167"/>
      <c r="H547" s="167"/>
      <c r="I547" s="167"/>
      <c r="J547" s="167"/>
      <c r="K547" s="338">
        <f t="shared" si="6"/>
        <v>0</v>
      </c>
    </row>
    <row r="548" spans="2:11" s="6" customFormat="1" ht="18.75" customHeight="1">
      <c r="B548" s="107" t="s">
        <v>268</v>
      </c>
      <c r="C548" s="103">
        <v>6400</v>
      </c>
      <c r="D548" s="167"/>
      <c r="E548" s="167"/>
      <c r="F548" s="167"/>
      <c r="G548" s="167"/>
      <c r="H548" s="167"/>
      <c r="I548" s="167"/>
      <c r="J548" s="167"/>
      <c r="K548" s="338">
        <f t="shared" si="6"/>
        <v>0</v>
      </c>
    </row>
    <row r="549" spans="2:11" s="6" customFormat="1" ht="18.75" customHeight="1">
      <c r="B549" s="107" t="s">
        <v>442</v>
      </c>
      <c r="C549" s="103">
        <v>6500</v>
      </c>
      <c r="D549" s="167"/>
      <c r="E549" s="167"/>
      <c r="F549" s="167"/>
      <c r="G549" s="167"/>
      <c r="H549" s="167"/>
      <c r="I549" s="167"/>
      <c r="J549" s="167"/>
      <c r="K549" s="338">
        <f t="shared" si="6"/>
        <v>0</v>
      </c>
    </row>
    <row r="550" spans="2:11" s="6" customFormat="1" ht="18.75" customHeight="1">
      <c r="B550" s="107" t="s">
        <v>322</v>
      </c>
      <c r="C550" s="103">
        <v>7100</v>
      </c>
      <c r="D550" s="167"/>
      <c r="E550" s="167"/>
      <c r="F550" s="167"/>
      <c r="G550" s="167"/>
      <c r="H550" s="167"/>
      <c r="I550" s="167"/>
      <c r="J550" s="167"/>
      <c r="K550" s="338">
        <f t="shared" si="6"/>
        <v>0</v>
      </c>
    </row>
    <row r="551" spans="2:11" s="6" customFormat="1" ht="18.75" customHeight="1">
      <c r="B551" s="107" t="s">
        <v>269</v>
      </c>
      <c r="C551" s="103">
        <v>7200</v>
      </c>
      <c r="D551" s="167"/>
      <c r="E551" s="167"/>
      <c r="F551" s="167"/>
      <c r="G551" s="167"/>
      <c r="H551" s="167"/>
      <c r="I551" s="167"/>
      <c r="J551" s="167"/>
      <c r="K551" s="338">
        <f t="shared" si="6"/>
        <v>0</v>
      </c>
    </row>
    <row r="552" spans="2:11" s="6" customFormat="1" ht="18.75" customHeight="1">
      <c r="B552" s="107" t="s">
        <v>270</v>
      </c>
      <c r="C552" s="103">
        <v>7300</v>
      </c>
      <c r="D552" s="167"/>
      <c r="E552" s="167"/>
      <c r="F552" s="167"/>
      <c r="G552" s="167"/>
      <c r="H552" s="167"/>
      <c r="I552" s="167"/>
      <c r="J552" s="167"/>
      <c r="K552" s="338">
        <f t="shared" si="6"/>
        <v>0</v>
      </c>
    </row>
    <row r="553" spans="2:11" s="6" customFormat="1" ht="18.75" customHeight="1">
      <c r="B553" s="107" t="s">
        <v>271</v>
      </c>
      <c r="C553" s="103">
        <v>7410</v>
      </c>
      <c r="D553" s="167"/>
      <c r="E553" s="167"/>
      <c r="F553" s="167"/>
      <c r="G553" s="167"/>
      <c r="H553" s="167"/>
      <c r="I553" s="167"/>
      <c r="J553" s="167"/>
      <c r="K553" s="338">
        <f t="shared" si="6"/>
        <v>0</v>
      </c>
    </row>
    <row r="554" spans="2:11" s="6" customFormat="1" ht="18.75" customHeight="1">
      <c r="B554" s="107" t="s">
        <v>272</v>
      </c>
      <c r="C554" s="103">
        <v>7500</v>
      </c>
      <c r="D554" s="167"/>
      <c r="E554" s="167"/>
      <c r="F554" s="167"/>
      <c r="G554" s="167"/>
      <c r="H554" s="167"/>
      <c r="I554" s="167"/>
      <c r="J554" s="167"/>
      <c r="K554" s="338">
        <f t="shared" si="6"/>
        <v>0</v>
      </c>
    </row>
    <row r="555" spans="2:11" s="6" customFormat="1" ht="18.75" customHeight="1">
      <c r="B555" s="107" t="s">
        <v>273</v>
      </c>
      <c r="C555" s="103">
        <v>7600</v>
      </c>
      <c r="D555" s="167"/>
      <c r="E555" s="167"/>
      <c r="F555" s="167"/>
      <c r="G555" s="167"/>
      <c r="H555" s="167"/>
      <c r="I555" s="167"/>
      <c r="J555" s="167"/>
      <c r="K555" s="338">
        <f t="shared" si="6"/>
        <v>0</v>
      </c>
    </row>
    <row r="556" spans="2:11" s="6" customFormat="1" ht="18.75" customHeight="1">
      <c r="B556" s="107" t="s">
        <v>274</v>
      </c>
      <c r="C556" s="103">
        <v>7700</v>
      </c>
      <c r="D556" s="167"/>
      <c r="E556" s="167"/>
      <c r="F556" s="167"/>
      <c r="G556" s="167"/>
      <c r="H556" s="167"/>
      <c r="I556" s="167"/>
      <c r="J556" s="167"/>
      <c r="K556" s="338">
        <f t="shared" si="6"/>
        <v>0</v>
      </c>
    </row>
    <row r="557" spans="2:11" s="6" customFormat="1" ht="18.75" customHeight="1">
      <c r="B557" s="84" t="s">
        <v>574</v>
      </c>
      <c r="C557" s="232">
        <v>7800</v>
      </c>
      <c r="D557" s="167"/>
      <c r="E557" s="167"/>
      <c r="F557" s="167"/>
      <c r="G557" s="167"/>
      <c r="H557" s="167"/>
      <c r="I557" s="167"/>
      <c r="J557" s="167"/>
      <c r="K557" s="338">
        <f t="shared" si="6"/>
        <v>0</v>
      </c>
    </row>
    <row r="558" spans="2:11" s="6" customFormat="1" ht="18.75" customHeight="1">
      <c r="B558" s="107" t="s">
        <v>275</v>
      </c>
      <c r="C558" s="103">
        <v>7900</v>
      </c>
      <c r="D558" s="167"/>
      <c r="E558" s="167"/>
      <c r="F558" s="167"/>
      <c r="G558" s="167"/>
      <c r="H558" s="167"/>
      <c r="I558" s="167"/>
      <c r="J558" s="167"/>
      <c r="K558" s="338">
        <f t="shared" si="6"/>
        <v>0</v>
      </c>
    </row>
    <row r="559" spans="2:11" s="6" customFormat="1" ht="18.75" customHeight="1">
      <c r="B559" s="128" t="s">
        <v>276</v>
      </c>
      <c r="C559" s="232">
        <v>8100</v>
      </c>
      <c r="D559" s="167"/>
      <c r="E559" s="167"/>
      <c r="F559" s="167"/>
      <c r="G559" s="167"/>
      <c r="H559" s="167"/>
      <c r="I559" s="167"/>
      <c r="J559" s="167"/>
      <c r="K559" s="338">
        <f t="shared" si="6"/>
        <v>0</v>
      </c>
    </row>
    <row r="560" spans="2:12" s="6" customFormat="1" ht="18.75" customHeight="1">
      <c r="B560" s="85" t="s">
        <v>277</v>
      </c>
      <c r="C560" s="77">
        <v>8200</v>
      </c>
      <c r="D560" s="167"/>
      <c r="E560" s="167"/>
      <c r="F560" s="167"/>
      <c r="G560" s="167"/>
      <c r="H560" s="167"/>
      <c r="I560" s="167"/>
      <c r="J560" s="167"/>
      <c r="K560" s="338">
        <f t="shared" si="6"/>
        <v>0</v>
      </c>
      <c r="L560" s="34"/>
    </row>
    <row r="561" spans="2:11" s="6" customFormat="1" ht="18.75" customHeight="1">
      <c r="B561" s="107" t="s">
        <v>278</v>
      </c>
      <c r="C561" s="103">
        <v>9100</v>
      </c>
      <c r="D561" s="167"/>
      <c r="E561" s="167"/>
      <c r="F561" s="167"/>
      <c r="G561" s="167"/>
      <c r="H561" s="167"/>
      <c r="I561" s="167"/>
      <c r="J561" s="167"/>
      <c r="K561" s="338">
        <f t="shared" si="6"/>
        <v>0</v>
      </c>
    </row>
    <row r="562" spans="2:11" s="6" customFormat="1" ht="18.75" customHeight="1">
      <c r="B562" s="217" t="s">
        <v>27</v>
      </c>
      <c r="C562" s="225"/>
      <c r="D562" s="260"/>
      <c r="E562" s="260"/>
      <c r="F562" s="260"/>
      <c r="G562" s="260"/>
      <c r="H562" s="260"/>
      <c r="I562" s="248"/>
      <c r="J562" s="260"/>
      <c r="K562" s="262"/>
    </row>
    <row r="563" spans="2:11" s="6" customFormat="1" ht="18.75" customHeight="1">
      <c r="B563" s="107" t="s">
        <v>271</v>
      </c>
      <c r="C563" s="103">
        <v>7420</v>
      </c>
      <c r="D563" s="243"/>
      <c r="E563" s="243"/>
      <c r="F563" s="243"/>
      <c r="G563" s="243"/>
      <c r="H563" s="243"/>
      <c r="I563" s="167"/>
      <c r="J563" s="243"/>
      <c r="K563" s="338">
        <f>ROUND(I563,2)</f>
        <v>0</v>
      </c>
    </row>
    <row r="564" spans="2:11" s="6" customFormat="1" ht="18.75" customHeight="1">
      <c r="B564" s="107" t="s">
        <v>280</v>
      </c>
      <c r="C564" s="103">
        <v>9300</v>
      </c>
      <c r="D564" s="243"/>
      <c r="E564" s="243"/>
      <c r="F564" s="243"/>
      <c r="G564" s="243"/>
      <c r="H564" s="243"/>
      <c r="I564" s="167"/>
      <c r="J564" s="243"/>
      <c r="K564" s="338">
        <f>ROUND(I564,2)</f>
        <v>0</v>
      </c>
    </row>
    <row r="565" spans="2:11" s="6" customFormat="1" ht="18.75" customHeight="1">
      <c r="B565" s="289" t="s">
        <v>282</v>
      </c>
      <c r="C565" s="290"/>
      <c r="D565" s="341">
        <f>ROUND(SUM(D544:D561),2)</f>
        <v>0</v>
      </c>
      <c r="E565" s="341">
        <f>ROUND(SUM(E544:E561),2)</f>
        <v>0</v>
      </c>
      <c r="F565" s="341">
        <f>ROUND(SUM(F544:F561),2)</f>
        <v>0</v>
      </c>
      <c r="G565" s="341">
        <f>ROUND(SUM(G544:G561),2)</f>
        <v>0</v>
      </c>
      <c r="H565" s="341">
        <f>ROUND(SUM(H544:H561),2)</f>
        <v>0</v>
      </c>
      <c r="I565" s="341">
        <f>ROUND(SUM(I544:I561)+SUM(I563:I564),2)</f>
        <v>0</v>
      </c>
      <c r="J565" s="341">
        <f>ROUND(SUM(J544:J561),2)</f>
        <v>0</v>
      </c>
      <c r="K565" s="337">
        <f>ROUND(SUM(D565:J565),2)</f>
        <v>0</v>
      </c>
    </row>
    <row r="566" spans="2:11" s="6" customFormat="1" ht="18.75" customHeight="1">
      <c r="B566" s="289" t="s">
        <v>46</v>
      </c>
      <c r="C566" s="290"/>
      <c r="D566" s="268"/>
      <c r="E566" s="268"/>
      <c r="F566" s="268"/>
      <c r="G566" s="268"/>
      <c r="H566" s="268"/>
      <c r="I566" s="268"/>
      <c r="J566" s="268"/>
      <c r="K566" s="337">
        <f>ROUND(F401-K565,2)</f>
        <v>0</v>
      </c>
    </row>
    <row r="567" spans="2:4" s="6" customFormat="1" ht="38.25" customHeight="1">
      <c r="B567" s="392" t="s">
        <v>522</v>
      </c>
      <c r="C567" s="401"/>
      <c r="D567" s="391"/>
    </row>
    <row r="568" spans="2:4" s="6" customFormat="1" ht="18.75" customHeight="1">
      <c r="B568" s="47" t="s">
        <v>190</v>
      </c>
      <c r="C568" s="5">
        <v>3720</v>
      </c>
      <c r="D568" s="113"/>
    </row>
    <row r="569" spans="2:4" s="6" customFormat="1" ht="18.75" customHeight="1">
      <c r="B569" s="102" t="s">
        <v>192</v>
      </c>
      <c r="C569" s="292">
        <v>3730</v>
      </c>
      <c r="D569" s="167"/>
    </row>
    <row r="570" spans="2:4" s="6" customFormat="1" ht="18.75" customHeight="1">
      <c r="B570" s="102" t="s">
        <v>33</v>
      </c>
      <c r="C570" s="103">
        <v>3740</v>
      </c>
      <c r="D570" s="113"/>
    </row>
    <row r="571" spans="2:4" ht="18.75" customHeight="1">
      <c r="B571" s="16" t="s">
        <v>34</v>
      </c>
      <c r="C571" s="214"/>
      <c r="D571" s="287"/>
    </row>
    <row r="572" spans="2:4" ht="18.75" customHeight="1">
      <c r="B572" s="98" t="s">
        <v>311</v>
      </c>
      <c r="C572" s="5">
        <v>3610</v>
      </c>
      <c r="D572" s="113"/>
    </row>
    <row r="573" spans="2:4" ht="18.75" customHeight="1">
      <c r="B573" s="98" t="s">
        <v>283</v>
      </c>
      <c r="C573" s="5">
        <v>3620</v>
      </c>
      <c r="D573" s="113"/>
    </row>
    <row r="574" spans="2:4" ht="18.75" customHeight="1">
      <c r="B574" s="98" t="s">
        <v>284</v>
      </c>
      <c r="C574" s="5">
        <v>3630</v>
      </c>
      <c r="D574" s="113"/>
    </row>
    <row r="575" spans="2:4" ht="18.75" customHeight="1">
      <c r="B575" s="98" t="s">
        <v>312</v>
      </c>
      <c r="C575" s="5">
        <v>3650</v>
      </c>
      <c r="D575" s="113"/>
    </row>
    <row r="576" spans="2:4" ht="18.75" customHeight="1">
      <c r="B576" s="98" t="s">
        <v>286</v>
      </c>
      <c r="C576" s="5">
        <v>3660</v>
      </c>
      <c r="D576" s="113"/>
    </row>
    <row r="577" spans="2:4" ht="18.75" customHeight="1">
      <c r="B577" s="98" t="s">
        <v>287</v>
      </c>
      <c r="C577" s="5">
        <v>3670</v>
      </c>
      <c r="D577" s="114"/>
    </row>
    <row r="578" spans="2:4" ht="18.75" customHeight="1">
      <c r="B578" s="98" t="s">
        <v>288</v>
      </c>
      <c r="C578" s="5">
        <v>3690</v>
      </c>
      <c r="D578" s="266"/>
    </row>
    <row r="579" spans="2:4" ht="18.75" customHeight="1">
      <c r="B579" s="98" t="s">
        <v>289</v>
      </c>
      <c r="C579" s="53">
        <v>3600</v>
      </c>
      <c r="D579" s="341">
        <f>ROUND(SUM(D572:D578),2)</f>
        <v>0</v>
      </c>
    </row>
    <row r="580" spans="2:4" ht="18.75" customHeight="1">
      <c r="B580" s="16" t="s">
        <v>35</v>
      </c>
      <c r="C580" s="214"/>
      <c r="D580" s="262"/>
    </row>
    <row r="581" spans="2:4" ht="18.75" customHeight="1">
      <c r="B581" s="98" t="s">
        <v>323</v>
      </c>
      <c r="C581" s="5">
        <v>910</v>
      </c>
      <c r="D581" s="113"/>
    </row>
    <row r="582" spans="2:4" ht="18.75" customHeight="1">
      <c r="B582" s="98" t="s">
        <v>290</v>
      </c>
      <c r="C582" s="5">
        <v>920</v>
      </c>
      <c r="D582" s="113"/>
    </row>
    <row r="583" spans="2:4" ht="18.75" customHeight="1">
      <c r="B583" s="98" t="s">
        <v>291</v>
      </c>
      <c r="C583" s="5">
        <v>930</v>
      </c>
      <c r="D583" s="113"/>
    </row>
    <row r="584" spans="2:4" ht="18.75" customHeight="1">
      <c r="B584" s="98" t="s">
        <v>312</v>
      </c>
      <c r="C584" s="5">
        <v>950</v>
      </c>
      <c r="D584" s="113"/>
    </row>
    <row r="585" spans="2:4" ht="18.75" customHeight="1">
      <c r="B585" s="98" t="s">
        <v>293</v>
      </c>
      <c r="C585" s="5">
        <v>960</v>
      </c>
      <c r="D585" s="114"/>
    </row>
    <row r="586" spans="2:4" ht="18.75" customHeight="1">
      <c r="B586" s="98" t="s">
        <v>294</v>
      </c>
      <c r="C586" s="5">
        <v>970</v>
      </c>
      <c r="D586" s="114"/>
    </row>
    <row r="587" spans="2:4" ht="18.75" customHeight="1">
      <c r="B587" s="98" t="s">
        <v>295</v>
      </c>
      <c r="C587" s="5">
        <v>990</v>
      </c>
      <c r="D587" s="266"/>
    </row>
    <row r="588" spans="2:4" ht="18.75" customHeight="1">
      <c r="B588" s="98" t="s">
        <v>296</v>
      </c>
      <c r="C588" s="53">
        <v>9700</v>
      </c>
      <c r="D588" s="341">
        <f>ROUND(SUM(D581:D587),2)</f>
        <v>0</v>
      </c>
    </row>
    <row r="589" spans="2:4" s="6" customFormat="1" ht="18.75" customHeight="1">
      <c r="B589" s="105" t="s">
        <v>171</v>
      </c>
      <c r="C589" s="106"/>
      <c r="D589" s="341">
        <f>ROUND(SUM(D568:D570)+D579+D588,2)</f>
        <v>0</v>
      </c>
    </row>
    <row r="590" spans="2:4" s="6" customFormat="1" ht="18.75" customHeight="1">
      <c r="B590" s="105" t="s">
        <v>117</v>
      </c>
      <c r="C590" s="103"/>
      <c r="D590" s="341">
        <f>ROUND(K566+D589,2)</f>
        <v>0</v>
      </c>
    </row>
    <row r="591" spans="2:4" s="6" customFormat="1" ht="18.75" customHeight="1">
      <c r="B591" s="88" t="s">
        <v>492</v>
      </c>
      <c r="C591" s="89">
        <v>2800</v>
      </c>
      <c r="D591" s="113"/>
    </row>
    <row r="592" spans="2:4" s="6" customFormat="1" ht="18.75" customHeight="1">
      <c r="B592" s="88" t="s">
        <v>41</v>
      </c>
      <c r="C592" s="89">
        <v>2891</v>
      </c>
      <c r="D592" s="113"/>
    </row>
    <row r="593" spans="2:4" s="6" customFormat="1" ht="18.75" customHeight="1">
      <c r="B593" s="135" t="s">
        <v>398</v>
      </c>
      <c r="C593" s="234"/>
      <c r="D593" s="274"/>
    </row>
    <row r="594" spans="2:4" s="6" customFormat="1" ht="18.75" customHeight="1">
      <c r="B594" s="84" t="s">
        <v>399</v>
      </c>
      <c r="C594" s="293">
        <v>2710</v>
      </c>
      <c r="D594" s="113"/>
    </row>
    <row r="595" spans="2:4" s="6" customFormat="1" ht="18.75" customHeight="1">
      <c r="B595" s="23" t="s">
        <v>400</v>
      </c>
      <c r="C595" s="89">
        <v>2720</v>
      </c>
      <c r="D595" s="167"/>
    </row>
    <row r="596" spans="2:4" s="6" customFormat="1" ht="18.75" customHeight="1">
      <c r="B596" s="23" t="s">
        <v>401</v>
      </c>
      <c r="C596" s="89">
        <v>2730</v>
      </c>
      <c r="D596" s="167"/>
    </row>
    <row r="597" spans="2:4" s="6" customFormat="1" ht="18.75" customHeight="1">
      <c r="B597" s="23" t="s">
        <v>402</v>
      </c>
      <c r="C597" s="89">
        <v>2740</v>
      </c>
      <c r="D597" s="167"/>
    </row>
    <row r="598" spans="2:4" s="6" customFormat="1" ht="18.75" customHeight="1">
      <c r="B598" s="23" t="s">
        <v>403</v>
      </c>
      <c r="C598" s="89">
        <v>2750</v>
      </c>
      <c r="D598" s="114"/>
    </row>
    <row r="599" spans="2:4" s="6" customFormat="1" ht="18.75" customHeight="1">
      <c r="B599" s="25" t="s">
        <v>488</v>
      </c>
      <c r="C599" s="78">
        <v>2700</v>
      </c>
      <c r="D599" s="342">
        <f>ROUND(SUM(D594:D598),2)</f>
        <v>0</v>
      </c>
    </row>
    <row r="600" spans="2:11" s="6" customFormat="1" ht="12.75">
      <c r="B600" s="207"/>
      <c r="C600" s="226"/>
      <c r="E600" s="68"/>
      <c r="F600" s="68"/>
      <c r="G600" s="68"/>
      <c r="H600" s="62"/>
      <c r="I600" s="62"/>
      <c r="J600" s="68"/>
      <c r="K600" s="68"/>
    </row>
    <row r="601" spans="2:11" s="6" customFormat="1" ht="12.75">
      <c r="B601" s="68" t="s">
        <v>39</v>
      </c>
      <c r="C601" s="62"/>
      <c r="D601" s="62"/>
      <c r="E601" s="68"/>
      <c r="F601" s="68"/>
      <c r="G601" s="68"/>
      <c r="H601" s="62"/>
      <c r="I601" s="62"/>
      <c r="J601" s="68"/>
      <c r="K601" s="68"/>
    </row>
    <row r="602" spans="2:11" s="6" customFormat="1" ht="12.75">
      <c r="B602" s="68"/>
      <c r="C602" s="62"/>
      <c r="D602" s="62"/>
      <c r="E602" s="68"/>
      <c r="F602" s="68"/>
      <c r="G602" s="68"/>
      <c r="H602" s="62"/>
      <c r="I602" s="62"/>
      <c r="J602" s="68"/>
      <c r="K602" s="68"/>
    </row>
    <row r="603" spans="2:11" s="6" customFormat="1" ht="12.75">
      <c r="B603" s="68"/>
      <c r="C603" s="62"/>
      <c r="D603" s="62"/>
      <c r="E603" s="68"/>
      <c r="F603" s="68"/>
      <c r="G603" s="68"/>
      <c r="H603" s="62"/>
      <c r="I603" s="62"/>
      <c r="J603" s="68"/>
      <c r="K603" s="68"/>
    </row>
    <row r="604" spans="1:11" s="6" customFormat="1" ht="12.75">
      <c r="A604" s="6" t="s">
        <v>128</v>
      </c>
      <c r="B604" s="22" t="str">
        <f>$B$1</f>
        <v>DISTRICT SCHOOL BOARD OF OKEECHOBEE COUNTY </v>
      </c>
      <c r="C604" s="68"/>
      <c r="D604" s="68"/>
      <c r="E604" s="68"/>
      <c r="F604" s="68"/>
      <c r="G604" s="68"/>
      <c r="H604" s="220"/>
      <c r="I604" s="34"/>
      <c r="K604" s="221" t="s">
        <v>179</v>
      </c>
    </row>
    <row r="605" spans="2:11" s="6" customFormat="1" ht="12.75">
      <c r="B605" s="193" t="s">
        <v>618</v>
      </c>
      <c r="C605" s="68"/>
      <c r="D605" s="68"/>
      <c r="E605" s="68"/>
      <c r="F605" s="68"/>
      <c r="G605" s="68"/>
      <c r="H605" s="68"/>
      <c r="I605" s="34"/>
      <c r="K605" s="192" t="s">
        <v>78</v>
      </c>
    </row>
    <row r="606" spans="2:11" s="6" customFormat="1" ht="12.75">
      <c r="B606" s="206" t="str">
        <f>+B4</f>
        <v>For the Fiscal Year Ended June 30, 2013</v>
      </c>
      <c r="C606" s="72"/>
      <c r="D606" s="72"/>
      <c r="E606" s="72"/>
      <c r="F606" s="72"/>
      <c r="G606" s="72"/>
      <c r="H606" s="72"/>
      <c r="I606" s="304"/>
      <c r="J606" s="72"/>
      <c r="K606" s="305" t="s">
        <v>397</v>
      </c>
    </row>
    <row r="607" spans="2:12" ht="12.75" customHeight="1">
      <c r="B607" s="465" t="s">
        <v>25</v>
      </c>
      <c r="C607" s="459" t="s">
        <v>516</v>
      </c>
      <c r="D607" s="64">
        <v>100</v>
      </c>
      <c r="E607" s="64">
        <v>200</v>
      </c>
      <c r="F607" s="64">
        <v>300</v>
      </c>
      <c r="G607" s="64">
        <v>400</v>
      </c>
      <c r="H607" s="64">
        <v>500</v>
      </c>
      <c r="I607" s="64">
        <v>600</v>
      </c>
      <c r="J607" s="64">
        <v>700</v>
      </c>
      <c r="K607" s="477" t="s">
        <v>24</v>
      </c>
      <c r="L607" s="11"/>
    </row>
    <row r="608" spans="2:12" ht="25.5">
      <c r="B608" s="466"/>
      <c r="C608" s="459"/>
      <c r="D608" s="378" t="s">
        <v>19</v>
      </c>
      <c r="E608" s="378" t="s">
        <v>517</v>
      </c>
      <c r="F608" s="378" t="s">
        <v>518</v>
      </c>
      <c r="G608" s="378" t="s">
        <v>519</v>
      </c>
      <c r="H608" s="378" t="s">
        <v>520</v>
      </c>
      <c r="I608" s="378" t="s">
        <v>521</v>
      </c>
      <c r="J608" s="379" t="s">
        <v>18</v>
      </c>
      <c r="K608" s="477"/>
      <c r="L608" s="11"/>
    </row>
    <row r="609" spans="2:11" s="6" customFormat="1" ht="18.75" customHeight="1">
      <c r="B609" s="217" t="s">
        <v>26</v>
      </c>
      <c r="C609" s="218"/>
      <c r="D609" s="269"/>
      <c r="E609" s="269"/>
      <c r="F609" s="269"/>
      <c r="G609" s="269"/>
      <c r="H609" s="269"/>
      <c r="I609" s="269"/>
      <c r="J609" s="269"/>
      <c r="K609" s="269"/>
    </row>
    <row r="610" spans="2:11" s="6" customFormat="1" ht="18.75" customHeight="1">
      <c r="B610" s="107" t="s">
        <v>265</v>
      </c>
      <c r="C610" s="103">
        <v>5000</v>
      </c>
      <c r="D610" s="167"/>
      <c r="E610" s="167">
        <v>61.02</v>
      </c>
      <c r="F610" s="167">
        <v>83595.1</v>
      </c>
      <c r="G610" s="167"/>
      <c r="H610" s="167">
        <v>5630.7</v>
      </c>
      <c r="I610" s="167"/>
      <c r="J610" s="167">
        <v>875</v>
      </c>
      <c r="K610" s="338">
        <f aca="true" t="shared" si="7" ref="K610:K627">ROUND(SUM(D610:J610),2)</f>
        <v>90161.82</v>
      </c>
    </row>
    <row r="611" spans="2:11" s="6" customFormat="1" ht="18.75" customHeight="1">
      <c r="B611" s="84" t="s">
        <v>573</v>
      </c>
      <c r="C611" s="232">
        <v>6100</v>
      </c>
      <c r="D611" s="167"/>
      <c r="E611" s="167"/>
      <c r="F611" s="167"/>
      <c r="G611" s="167"/>
      <c r="H611" s="167"/>
      <c r="I611" s="167"/>
      <c r="J611" s="167"/>
      <c r="K611" s="338">
        <f t="shared" si="7"/>
        <v>0</v>
      </c>
    </row>
    <row r="612" spans="2:11" s="6" customFormat="1" ht="18.75" customHeight="1">
      <c r="B612" s="107" t="s">
        <v>266</v>
      </c>
      <c r="C612" s="103">
        <v>6200</v>
      </c>
      <c r="D612" s="167"/>
      <c r="E612" s="167"/>
      <c r="F612" s="167"/>
      <c r="G612" s="167"/>
      <c r="H612" s="167"/>
      <c r="I612" s="167"/>
      <c r="J612" s="167"/>
      <c r="K612" s="338">
        <f t="shared" si="7"/>
        <v>0</v>
      </c>
    </row>
    <row r="613" spans="2:11" s="6" customFormat="1" ht="18.75" customHeight="1">
      <c r="B613" s="107" t="s">
        <v>321</v>
      </c>
      <c r="C613" s="103">
        <v>6300</v>
      </c>
      <c r="D613" s="167"/>
      <c r="E613" s="167"/>
      <c r="F613" s="167"/>
      <c r="G613" s="167"/>
      <c r="H613" s="167"/>
      <c r="I613" s="167"/>
      <c r="J613" s="167">
        <v>27445</v>
      </c>
      <c r="K613" s="338">
        <f t="shared" si="7"/>
        <v>27445</v>
      </c>
    </row>
    <row r="614" spans="2:11" s="6" customFormat="1" ht="18.75" customHeight="1">
      <c r="B614" s="107" t="s">
        <v>268</v>
      </c>
      <c r="C614" s="103">
        <v>6400</v>
      </c>
      <c r="D614" s="167">
        <v>62161.25</v>
      </c>
      <c r="E614" s="167">
        <v>5482.47</v>
      </c>
      <c r="F614" s="167">
        <v>46795.46</v>
      </c>
      <c r="G614" s="167"/>
      <c r="H614" s="167">
        <v>8812.92</v>
      </c>
      <c r="I614" s="167"/>
      <c r="J614" s="167">
        <v>69633.85</v>
      </c>
      <c r="K614" s="338">
        <f t="shared" si="7"/>
        <v>192885.95</v>
      </c>
    </row>
    <row r="615" spans="2:11" s="6" customFormat="1" ht="18.75" customHeight="1">
      <c r="B615" s="107" t="s">
        <v>442</v>
      </c>
      <c r="C615" s="103">
        <v>6500</v>
      </c>
      <c r="D615" s="167"/>
      <c r="E615" s="167"/>
      <c r="F615" s="167"/>
      <c r="G615" s="167"/>
      <c r="H615" s="167"/>
      <c r="I615" s="167"/>
      <c r="J615" s="167"/>
      <c r="K615" s="338">
        <f t="shared" si="7"/>
        <v>0</v>
      </c>
    </row>
    <row r="616" spans="2:11" s="6" customFormat="1" ht="18.75" customHeight="1">
      <c r="B616" s="107" t="s">
        <v>322</v>
      </c>
      <c r="C616" s="103">
        <v>7100</v>
      </c>
      <c r="D616" s="167"/>
      <c r="E616" s="167"/>
      <c r="F616" s="167"/>
      <c r="G616" s="167"/>
      <c r="H616" s="167"/>
      <c r="I616" s="167"/>
      <c r="J616" s="167"/>
      <c r="K616" s="338">
        <f t="shared" si="7"/>
        <v>0</v>
      </c>
    </row>
    <row r="617" spans="2:11" s="6" customFormat="1" ht="18.75" customHeight="1">
      <c r="B617" s="107" t="s">
        <v>269</v>
      </c>
      <c r="C617" s="103">
        <v>7200</v>
      </c>
      <c r="D617" s="167"/>
      <c r="E617" s="167"/>
      <c r="F617" s="167"/>
      <c r="G617" s="167"/>
      <c r="H617" s="167"/>
      <c r="I617" s="167"/>
      <c r="J617" s="167">
        <v>11643.48</v>
      </c>
      <c r="K617" s="338">
        <f t="shared" si="7"/>
        <v>11643.48</v>
      </c>
    </row>
    <row r="618" spans="2:11" s="6" customFormat="1" ht="18.75" customHeight="1">
      <c r="B618" s="107" t="s">
        <v>270</v>
      </c>
      <c r="C618" s="103">
        <v>7300</v>
      </c>
      <c r="D618" s="167"/>
      <c r="E618" s="167"/>
      <c r="F618" s="167"/>
      <c r="G618" s="167"/>
      <c r="H618" s="167"/>
      <c r="I618" s="167"/>
      <c r="J618" s="167"/>
      <c r="K618" s="338">
        <f t="shared" si="7"/>
        <v>0</v>
      </c>
    </row>
    <row r="619" spans="2:11" s="6" customFormat="1" ht="18.75" customHeight="1">
      <c r="B619" s="107" t="s">
        <v>271</v>
      </c>
      <c r="C619" s="103">
        <v>7410</v>
      </c>
      <c r="D619" s="167"/>
      <c r="E619" s="167"/>
      <c r="F619" s="167"/>
      <c r="G619" s="167"/>
      <c r="H619" s="167"/>
      <c r="I619" s="167"/>
      <c r="J619" s="167"/>
      <c r="K619" s="338">
        <f t="shared" si="7"/>
        <v>0</v>
      </c>
    </row>
    <row r="620" spans="2:11" s="6" customFormat="1" ht="18.75" customHeight="1">
      <c r="B620" s="107" t="s">
        <v>272</v>
      </c>
      <c r="C620" s="103">
        <v>7500</v>
      </c>
      <c r="D620" s="167"/>
      <c r="E620" s="167"/>
      <c r="F620" s="167"/>
      <c r="G620" s="167"/>
      <c r="H620" s="167"/>
      <c r="I620" s="167"/>
      <c r="J620" s="167"/>
      <c r="K620" s="338">
        <f t="shared" si="7"/>
        <v>0</v>
      </c>
    </row>
    <row r="621" spans="2:11" s="6" customFormat="1" ht="18.75" customHeight="1">
      <c r="B621" s="107" t="s">
        <v>273</v>
      </c>
      <c r="C621" s="103">
        <v>7600</v>
      </c>
      <c r="D621" s="167"/>
      <c r="E621" s="167"/>
      <c r="F621" s="167"/>
      <c r="G621" s="167"/>
      <c r="H621" s="167"/>
      <c r="I621" s="167"/>
      <c r="J621" s="167"/>
      <c r="K621" s="338">
        <f t="shared" si="7"/>
        <v>0</v>
      </c>
    </row>
    <row r="622" spans="2:11" s="6" customFormat="1" ht="18.75" customHeight="1">
      <c r="B622" s="107" t="s">
        <v>274</v>
      </c>
      <c r="C622" s="103">
        <v>7700</v>
      </c>
      <c r="D622" s="167"/>
      <c r="E622" s="167"/>
      <c r="F622" s="167"/>
      <c r="G622" s="167"/>
      <c r="H622" s="167"/>
      <c r="I622" s="167"/>
      <c r="J622" s="167"/>
      <c r="K622" s="338">
        <f t="shared" si="7"/>
        <v>0</v>
      </c>
    </row>
    <row r="623" spans="2:11" s="6" customFormat="1" ht="18.75" customHeight="1">
      <c r="B623" s="84" t="s">
        <v>574</v>
      </c>
      <c r="C623" s="232">
        <v>7800</v>
      </c>
      <c r="D623" s="167"/>
      <c r="E623" s="167"/>
      <c r="F623" s="167"/>
      <c r="G623" s="167"/>
      <c r="H623" s="167"/>
      <c r="I623" s="167"/>
      <c r="J623" s="167"/>
      <c r="K623" s="338">
        <f t="shared" si="7"/>
        <v>0</v>
      </c>
    </row>
    <row r="624" spans="2:11" s="6" customFormat="1" ht="18.75" customHeight="1">
      <c r="B624" s="107" t="s">
        <v>275</v>
      </c>
      <c r="C624" s="103">
        <v>7900</v>
      </c>
      <c r="D624" s="167"/>
      <c r="E624" s="167"/>
      <c r="F624" s="167"/>
      <c r="G624" s="167"/>
      <c r="H624" s="167"/>
      <c r="I624" s="167"/>
      <c r="J624" s="167"/>
      <c r="K624" s="338">
        <f t="shared" si="7"/>
        <v>0</v>
      </c>
    </row>
    <row r="625" spans="2:11" s="6" customFormat="1" ht="18.75" customHeight="1">
      <c r="B625" s="128" t="s">
        <v>276</v>
      </c>
      <c r="C625" s="232">
        <v>8100</v>
      </c>
      <c r="D625" s="167"/>
      <c r="E625" s="167"/>
      <c r="F625" s="167"/>
      <c r="G625" s="167"/>
      <c r="H625" s="167"/>
      <c r="I625" s="167"/>
      <c r="J625" s="167"/>
      <c r="K625" s="338">
        <f t="shared" si="7"/>
        <v>0</v>
      </c>
    </row>
    <row r="626" spans="2:12" s="6" customFormat="1" ht="18.75" customHeight="1">
      <c r="B626" s="85" t="s">
        <v>277</v>
      </c>
      <c r="C626" s="77">
        <v>8200</v>
      </c>
      <c r="D626" s="167"/>
      <c r="E626" s="167"/>
      <c r="F626" s="167"/>
      <c r="G626" s="167"/>
      <c r="H626" s="167"/>
      <c r="I626" s="167"/>
      <c r="J626" s="167"/>
      <c r="K626" s="338">
        <f t="shared" si="7"/>
        <v>0</v>
      </c>
      <c r="L626" s="34"/>
    </row>
    <row r="627" spans="2:11" s="6" customFormat="1" ht="18.75" customHeight="1">
      <c r="B627" s="107" t="s">
        <v>278</v>
      </c>
      <c r="C627" s="103">
        <v>9100</v>
      </c>
      <c r="D627" s="167"/>
      <c r="E627" s="167"/>
      <c r="F627" s="167"/>
      <c r="G627" s="167"/>
      <c r="H627" s="167"/>
      <c r="I627" s="167"/>
      <c r="J627" s="167"/>
      <c r="K627" s="338">
        <f t="shared" si="7"/>
        <v>0</v>
      </c>
    </row>
    <row r="628" spans="2:11" s="6" customFormat="1" ht="18.75" customHeight="1">
      <c r="B628" s="217" t="s">
        <v>27</v>
      </c>
      <c r="C628" s="225"/>
      <c r="D628" s="260"/>
      <c r="E628" s="260"/>
      <c r="F628" s="260"/>
      <c r="G628" s="260"/>
      <c r="H628" s="260"/>
      <c r="I628" s="248"/>
      <c r="J628" s="260"/>
      <c r="K628" s="262"/>
    </row>
    <row r="629" spans="2:11" s="6" customFormat="1" ht="18.75" customHeight="1">
      <c r="B629" s="107" t="s">
        <v>271</v>
      </c>
      <c r="C629" s="103">
        <v>7420</v>
      </c>
      <c r="D629" s="243"/>
      <c r="E629" s="243"/>
      <c r="F629" s="243"/>
      <c r="G629" s="243"/>
      <c r="H629" s="243"/>
      <c r="I629" s="167"/>
      <c r="J629" s="243"/>
      <c r="K629" s="338">
        <f>ROUND(I629,2)</f>
        <v>0</v>
      </c>
    </row>
    <row r="630" spans="2:11" s="6" customFormat="1" ht="18.75" customHeight="1">
      <c r="B630" s="107" t="s">
        <v>280</v>
      </c>
      <c r="C630" s="103">
        <v>9300</v>
      </c>
      <c r="D630" s="243"/>
      <c r="E630" s="243"/>
      <c r="F630" s="243"/>
      <c r="G630" s="243"/>
      <c r="H630" s="243"/>
      <c r="I630" s="167"/>
      <c r="J630" s="243"/>
      <c r="K630" s="338">
        <f>ROUND(I630,2)</f>
        <v>0</v>
      </c>
    </row>
    <row r="631" spans="2:11" s="6" customFormat="1" ht="18.75" customHeight="1">
      <c r="B631" s="289" t="s">
        <v>282</v>
      </c>
      <c r="C631" s="290"/>
      <c r="D631" s="341">
        <f>ROUND(SUM(D610:D627),2)</f>
        <v>62161.25</v>
      </c>
      <c r="E631" s="341">
        <f>ROUND(SUM(E610:E627),2)</f>
        <v>5543.49</v>
      </c>
      <c r="F631" s="341">
        <f>ROUND(SUM(F610:F627),2)</f>
        <v>130390.56</v>
      </c>
      <c r="G631" s="341">
        <f>ROUND(SUM(G610:G627),2)</f>
        <v>0</v>
      </c>
      <c r="H631" s="341">
        <f>ROUND(SUM(H610:H627),2)</f>
        <v>14443.62</v>
      </c>
      <c r="I631" s="341">
        <f>ROUND(SUM(I610:I627)+SUM(I629:I630),2)</f>
        <v>0</v>
      </c>
      <c r="J631" s="341">
        <f>ROUND(SUM(J610:J627),2)</f>
        <v>109597.33</v>
      </c>
      <c r="K631" s="337">
        <f>ROUND(SUM(D631:J631),2)</f>
        <v>322136.25</v>
      </c>
    </row>
    <row r="632" spans="2:11" s="6" customFormat="1" ht="18.75" customHeight="1">
      <c r="B632" s="289" t="s">
        <v>46</v>
      </c>
      <c r="C632" s="290"/>
      <c r="D632" s="268"/>
      <c r="E632" s="268"/>
      <c r="F632" s="268"/>
      <c r="G632" s="268"/>
      <c r="H632" s="268"/>
      <c r="I632" s="268"/>
      <c r="J632" s="268"/>
      <c r="K632" s="337">
        <f>ROUND(G401-K631,2)</f>
        <v>0</v>
      </c>
    </row>
    <row r="633" spans="2:4" s="6" customFormat="1" ht="38.25" customHeight="1">
      <c r="B633" s="392" t="s">
        <v>522</v>
      </c>
      <c r="C633" s="401"/>
      <c r="D633" s="391"/>
    </row>
    <row r="634" spans="2:4" s="6" customFormat="1" ht="18.75" customHeight="1">
      <c r="B634" s="47" t="s">
        <v>190</v>
      </c>
      <c r="C634" s="5">
        <v>3720</v>
      </c>
      <c r="D634" s="113"/>
    </row>
    <row r="635" spans="2:4" s="6" customFormat="1" ht="18.75" customHeight="1">
      <c r="B635" s="102" t="s">
        <v>192</v>
      </c>
      <c r="C635" s="292">
        <v>3730</v>
      </c>
      <c r="D635" s="167"/>
    </row>
    <row r="636" spans="2:4" s="6" customFormat="1" ht="18.75" customHeight="1">
      <c r="B636" s="102" t="s">
        <v>33</v>
      </c>
      <c r="C636" s="103">
        <v>3740</v>
      </c>
      <c r="D636" s="113"/>
    </row>
    <row r="637" spans="2:4" ht="18.75" customHeight="1">
      <c r="B637" s="16" t="s">
        <v>34</v>
      </c>
      <c r="C637" s="214"/>
      <c r="D637" s="287"/>
    </row>
    <row r="638" spans="2:4" ht="18.75" customHeight="1">
      <c r="B638" s="98" t="s">
        <v>311</v>
      </c>
      <c r="C638" s="5">
        <v>3610</v>
      </c>
      <c r="D638" s="113"/>
    </row>
    <row r="639" spans="2:4" ht="18.75" customHeight="1">
      <c r="B639" s="98" t="s">
        <v>283</v>
      </c>
      <c r="C639" s="5">
        <v>3620</v>
      </c>
      <c r="D639" s="113"/>
    </row>
    <row r="640" spans="2:4" ht="18.75" customHeight="1">
      <c r="B640" s="98" t="s">
        <v>284</v>
      </c>
      <c r="C640" s="5">
        <v>3630</v>
      </c>
      <c r="D640" s="113"/>
    </row>
    <row r="641" spans="2:4" ht="18.75" customHeight="1">
      <c r="B641" s="98" t="s">
        <v>312</v>
      </c>
      <c r="C641" s="5">
        <v>3650</v>
      </c>
      <c r="D641" s="113"/>
    </row>
    <row r="642" spans="2:4" ht="18.75" customHeight="1">
      <c r="B642" s="98" t="s">
        <v>286</v>
      </c>
      <c r="C642" s="5">
        <v>3660</v>
      </c>
      <c r="D642" s="113"/>
    </row>
    <row r="643" spans="2:4" ht="18.75" customHeight="1">
      <c r="B643" s="98" t="s">
        <v>287</v>
      </c>
      <c r="C643" s="5">
        <v>3670</v>
      </c>
      <c r="D643" s="114"/>
    </row>
    <row r="644" spans="2:4" ht="18.75" customHeight="1">
      <c r="B644" s="98" t="s">
        <v>288</v>
      </c>
      <c r="C644" s="5">
        <v>3690</v>
      </c>
      <c r="D644" s="266"/>
    </row>
    <row r="645" spans="2:4" ht="18.75" customHeight="1">
      <c r="B645" s="98" t="s">
        <v>289</v>
      </c>
      <c r="C645" s="53">
        <v>3600</v>
      </c>
      <c r="D645" s="341">
        <f>ROUND(SUM(D638:D644),2)</f>
        <v>0</v>
      </c>
    </row>
    <row r="646" spans="2:4" ht="18.75" customHeight="1">
      <c r="B646" s="16" t="s">
        <v>35</v>
      </c>
      <c r="C646" s="214"/>
      <c r="D646" s="262"/>
    </row>
    <row r="647" spans="2:4" ht="18.75" customHeight="1">
      <c r="B647" s="98" t="s">
        <v>323</v>
      </c>
      <c r="C647" s="5">
        <v>910</v>
      </c>
      <c r="D647" s="113"/>
    </row>
    <row r="648" spans="2:4" ht="18.75" customHeight="1">
      <c r="B648" s="98" t="s">
        <v>290</v>
      </c>
      <c r="C648" s="5">
        <v>920</v>
      </c>
      <c r="D648" s="113"/>
    </row>
    <row r="649" spans="2:4" ht="18.75" customHeight="1">
      <c r="B649" s="98" t="s">
        <v>291</v>
      </c>
      <c r="C649" s="5">
        <v>930</v>
      </c>
      <c r="D649" s="113"/>
    </row>
    <row r="650" spans="2:4" ht="18.75" customHeight="1">
      <c r="B650" s="98" t="s">
        <v>312</v>
      </c>
      <c r="C650" s="5">
        <v>950</v>
      </c>
      <c r="D650" s="113"/>
    </row>
    <row r="651" spans="2:4" ht="18.75" customHeight="1">
      <c r="B651" s="98" t="s">
        <v>293</v>
      </c>
      <c r="C651" s="5">
        <v>960</v>
      </c>
      <c r="D651" s="114"/>
    </row>
    <row r="652" spans="2:4" ht="18.75" customHeight="1">
      <c r="B652" s="98" t="s">
        <v>294</v>
      </c>
      <c r="C652" s="5">
        <v>970</v>
      </c>
      <c r="D652" s="114"/>
    </row>
    <row r="653" spans="2:4" ht="18.75" customHeight="1">
      <c r="B653" s="98" t="s">
        <v>295</v>
      </c>
      <c r="C653" s="5">
        <v>990</v>
      </c>
      <c r="D653" s="266"/>
    </row>
    <row r="654" spans="2:4" ht="18.75" customHeight="1">
      <c r="B654" s="98" t="s">
        <v>296</v>
      </c>
      <c r="C654" s="53">
        <v>9700</v>
      </c>
      <c r="D654" s="341">
        <f>ROUND(SUM(D647:D653),2)</f>
        <v>0</v>
      </c>
    </row>
    <row r="655" spans="2:4" s="6" customFormat="1" ht="18.75" customHeight="1">
      <c r="B655" s="105" t="s">
        <v>171</v>
      </c>
      <c r="C655" s="106"/>
      <c r="D655" s="341">
        <f>ROUND(SUM(D634:D636)+D645+D654,2)</f>
        <v>0</v>
      </c>
    </row>
    <row r="656" spans="2:4" s="6" customFormat="1" ht="18.75" customHeight="1">
      <c r="B656" s="105" t="s">
        <v>117</v>
      </c>
      <c r="C656" s="103"/>
      <c r="D656" s="341">
        <f>ROUND(K632+D655,2)</f>
        <v>0</v>
      </c>
    </row>
    <row r="657" spans="2:4" s="6" customFormat="1" ht="18.75" customHeight="1">
      <c r="B657" s="88" t="s">
        <v>492</v>
      </c>
      <c r="C657" s="89">
        <v>2800</v>
      </c>
      <c r="D657" s="113"/>
    </row>
    <row r="658" spans="2:4" s="6" customFormat="1" ht="18.75" customHeight="1">
      <c r="B658" s="88" t="s">
        <v>41</v>
      </c>
      <c r="C658" s="89">
        <v>2891</v>
      </c>
      <c r="D658" s="113"/>
    </row>
    <row r="659" spans="2:4" s="6" customFormat="1" ht="18.75" customHeight="1">
      <c r="B659" s="135" t="s">
        <v>398</v>
      </c>
      <c r="C659" s="234"/>
      <c r="D659" s="274"/>
    </row>
    <row r="660" spans="2:4" s="6" customFormat="1" ht="18.75" customHeight="1">
      <c r="B660" s="84" t="s">
        <v>399</v>
      </c>
      <c r="C660" s="293">
        <v>2710</v>
      </c>
      <c r="D660" s="113"/>
    </row>
    <row r="661" spans="2:4" s="6" customFormat="1" ht="18.75" customHeight="1">
      <c r="B661" s="23" t="s">
        <v>400</v>
      </c>
      <c r="C661" s="89">
        <v>2720</v>
      </c>
      <c r="D661" s="167"/>
    </row>
    <row r="662" spans="2:4" s="6" customFormat="1" ht="18.75" customHeight="1">
      <c r="B662" s="23" t="s">
        <v>401</v>
      </c>
      <c r="C662" s="89">
        <v>2730</v>
      </c>
      <c r="D662" s="167"/>
    </row>
    <row r="663" spans="2:4" s="6" customFormat="1" ht="18.75" customHeight="1">
      <c r="B663" s="23" t="s">
        <v>402</v>
      </c>
      <c r="C663" s="89">
        <v>2740</v>
      </c>
      <c r="D663" s="167"/>
    </row>
    <row r="664" spans="2:4" s="6" customFormat="1" ht="18.75" customHeight="1">
      <c r="B664" s="23" t="s">
        <v>403</v>
      </c>
      <c r="C664" s="89">
        <v>2750</v>
      </c>
      <c r="D664" s="114"/>
    </row>
    <row r="665" spans="2:4" s="6" customFormat="1" ht="18.75" customHeight="1">
      <c r="B665" s="25" t="s">
        <v>488</v>
      </c>
      <c r="C665" s="78">
        <v>2700</v>
      </c>
      <c r="D665" s="342">
        <f>ROUND(SUM(D660:D664),2)</f>
        <v>0</v>
      </c>
    </row>
    <row r="666" spans="2:11" s="6" customFormat="1" ht="12.75">
      <c r="B666" s="207"/>
      <c r="C666" s="226"/>
      <c r="E666" s="68"/>
      <c r="F666" s="68"/>
      <c r="G666" s="68"/>
      <c r="H666" s="62"/>
      <c r="I666" s="62"/>
      <c r="J666" s="68"/>
      <c r="K666" s="68"/>
    </row>
    <row r="667" spans="2:11" s="6" customFormat="1" ht="12.75">
      <c r="B667" s="68" t="s">
        <v>39</v>
      </c>
      <c r="C667" s="62"/>
      <c r="D667" s="62"/>
      <c r="E667" s="68"/>
      <c r="F667" s="68"/>
      <c r="G667" s="68"/>
      <c r="H667" s="62"/>
      <c r="I667" s="62"/>
      <c r="J667" s="68"/>
      <c r="K667" s="68"/>
    </row>
    <row r="668" spans="2:11" s="6" customFormat="1" ht="12.75">
      <c r="B668" s="68"/>
      <c r="C668" s="62"/>
      <c r="D668" s="62"/>
      <c r="E668" s="68"/>
      <c r="F668" s="68"/>
      <c r="G668" s="68"/>
      <c r="H668" s="62"/>
      <c r="I668" s="62"/>
      <c r="J668" s="68"/>
      <c r="K668" s="68"/>
    </row>
    <row r="669" spans="2:11" s="6" customFormat="1" ht="12.75">
      <c r="B669" s="68"/>
      <c r="C669" s="62"/>
      <c r="D669" s="62"/>
      <c r="E669" s="68"/>
      <c r="F669" s="68"/>
      <c r="G669" s="68"/>
      <c r="H669" s="62"/>
      <c r="I669" s="62"/>
      <c r="J669" s="68"/>
      <c r="K669" s="68"/>
    </row>
    <row r="670" spans="1:11" ht="12.75">
      <c r="A670" s="2" t="s">
        <v>129</v>
      </c>
      <c r="B670" s="22" t="str">
        <f>$B$1</f>
        <v>DISTRICT SCHOOL BOARD OF OKEECHOBEE COUNTY </v>
      </c>
      <c r="C670" s="4"/>
      <c r="D670" s="4"/>
      <c r="E670" s="4"/>
      <c r="F670" s="4"/>
      <c r="G670" s="4"/>
      <c r="H670" s="93"/>
      <c r="I670" s="11"/>
      <c r="K670" s="94" t="s">
        <v>179</v>
      </c>
    </row>
    <row r="671" spans="2:11" ht="12.75">
      <c r="B671" s="42" t="s">
        <v>619</v>
      </c>
      <c r="C671" s="4"/>
      <c r="D671" s="4"/>
      <c r="E671" s="4"/>
      <c r="F671" s="4"/>
      <c r="G671" s="4"/>
      <c r="H671" s="4"/>
      <c r="I671" s="11"/>
      <c r="K671" s="41" t="s">
        <v>79</v>
      </c>
    </row>
    <row r="672" spans="2:11" ht="12.75">
      <c r="B672" s="160" t="str">
        <f>+B4</f>
        <v>For the Fiscal Year Ended June 30, 2013</v>
      </c>
      <c r="C672" s="71"/>
      <c r="D672" s="71"/>
      <c r="E672" s="71"/>
      <c r="F672" s="71"/>
      <c r="G672" s="71"/>
      <c r="H672" s="71"/>
      <c r="I672" s="302"/>
      <c r="J672" s="71"/>
      <c r="K672" s="303" t="s">
        <v>408</v>
      </c>
    </row>
    <row r="673" spans="2:12" ht="12.75" customHeight="1">
      <c r="B673" s="465" t="s">
        <v>25</v>
      </c>
      <c r="C673" s="459" t="s">
        <v>516</v>
      </c>
      <c r="D673" s="64">
        <v>100</v>
      </c>
      <c r="E673" s="64">
        <v>200</v>
      </c>
      <c r="F673" s="64">
        <v>300</v>
      </c>
      <c r="G673" s="64">
        <v>400</v>
      </c>
      <c r="H673" s="64">
        <v>500</v>
      </c>
      <c r="I673" s="64">
        <v>600</v>
      </c>
      <c r="J673" s="64">
        <v>700</v>
      </c>
      <c r="K673" s="477" t="s">
        <v>24</v>
      </c>
      <c r="L673" s="11"/>
    </row>
    <row r="674" spans="2:12" ht="25.5">
      <c r="B674" s="466"/>
      <c r="C674" s="459"/>
      <c r="D674" s="378" t="s">
        <v>19</v>
      </c>
      <c r="E674" s="378" t="s">
        <v>517</v>
      </c>
      <c r="F674" s="378" t="s">
        <v>518</v>
      </c>
      <c r="G674" s="378" t="s">
        <v>519</v>
      </c>
      <c r="H674" s="378" t="s">
        <v>520</v>
      </c>
      <c r="I674" s="378" t="s">
        <v>521</v>
      </c>
      <c r="J674" s="379" t="s">
        <v>18</v>
      </c>
      <c r="K674" s="477"/>
      <c r="L674" s="11"/>
    </row>
    <row r="675" spans="2:11" ht="18.75" customHeight="1">
      <c r="B675" s="16" t="s">
        <v>26</v>
      </c>
      <c r="C675" s="54"/>
      <c r="D675" s="257"/>
      <c r="E675" s="257"/>
      <c r="F675" s="257"/>
      <c r="G675" s="257"/>
      <c r="H675" s="257"/>
      <c r="I675" s="257"/>
      <c r="J675" s="257"/>
      <c r="K675" s="269"/>
    </row>
    <row r="676" spans="2:11" ht="18.75" customHeight="1">
      <c r="B676" s="98" t="s">
        <v>265</v>
      </c>
      <c r="C676" s="5">
        <v>5000</v>
      </c>
      <c r="D676" s="121"/>
      <c r="E676" s="121"/>
      <c r="F676" s="121"/>
      <c r="G676" s="121"/>
      <c r="H676" s="121"/>
      <c r="I676" s="121"/>
      <c r="J676" s="121"/>
      <c r="K676" s="338">
        <f aca="true" t="shared" si="8" ref="K676:K693">ROUND(SUM(D676:J676),2)</f>
        <v>0</v>
      </c>
    </row>
    <row r="677" spans="2:11" ht="18.75" customHeight="1">
      <c r="B677" s="84" t="s">
        <v>573</v>
      </c>
      <c r="C677" s="59">
        <v>6100</v>
      </c>
      <c r="D677" s="121"/>
      <c r="E677" s="121"/>
      <c r="F677" s="121"/>
      <c r="G677" s="121"/>
      <c r="H677" s="121"/>
      <c r="I677" s="121"/>
      <c r="J677" s="121"/>
      <c r="K677" s="338">
        <f t="shared" si="8"/>
        <v>0</v>
      </c>
    </row>
    <row r="678" spans="2:11" ht="18.75" customHeight="1">
      <c r="B678" s="98" t="s">
        <v>266</v>
      </c>
      <c r="C678" s="5">
        <v>6200</v>
      </c>
      <c r="D678" s="121">
        <v>9710</v>
      </c>
      <c r="E678" s="121">
        <v>2333.6</v>
      </c>
      <c r="F678" s="121"/>
      <c r="G678" s="121"/>
      <c r="H678" s="121"/>
      <c r="I678" s="121"/>
      <c r="J678" s="121"/>
      <c r="K678" s="338">
        <f t="shared" si="8"/>
        <v>12043.6</v>
      </c>
    </row>
    <row r="679" spans="2:11" ht="18.75" customHeight="1">
      <c r="B679" s="98" t="s">
        <v>321</v>
      </c>
      <c r="C679" s="5">
        <v>6300</v>
      </c>
      <c r="D679" s="121"/>
      <c r="E679" s="121"/>
      <c r="F679" s="121"/>
      <c r="G679" s="121"/>
      <c r="H679" s="121"/>
      <c r="I679" s="121"/>
      <c r="J679" s="121"/>
      <c r="K679" s="338">
        <f t="shared" si="8"/>
        <v>0</v>
      </c>
    </row>
    <row r="680" spans="2:11" ht="18.75" customHeight="1">
      <c r="B680" s="98" t="s">
        <v>268</v>
      </c>
      <c r="C680" s="5">
        <v>6400</v>
      </c>
      <c r="D680" s="121">
        <v>6031.89</v>
      </c>
      <c r="E680" s="121">
        <v>2020.51</v>
      </c>
      <c r="F680" s="121"/>
      <c r="G680" s="121"/>
      <c r="H680" s="121"/>
      <c r="I680" s="121"/>
      <c r="J680" s="121"/>
      <c r="K680" s="338">
        <f t="shared" si="8"/>
        <v>8052.4</v>
      </c>
    </row>
    <row r="681" spans="2:11" s="6" customFormat="1" ht="18.75" customHeight="1">
      <c r="B681" s="107" t="s">
        <v>442</v>
      </c>
      <c r="C681" s="103">
        <v>6500</v>
      </c>
      <c r="D681" s="167"/>
      <c r="E681" s="167"/>
      <c r="F681" s="167"/>
      <c r="G681" s="167"/>
      <c r="H681" s="167"/>
      <c r="I681" s="167"/>
      <c r="J681" s="167"/>
      <c r="K681" s="338">
        <f t="shared" si="8"/>
        <v>0</v>
      </c>
    </row>
    <row r="682" spans="2:11" s="6" customFormat="1" ht="18.75" customHeight="1">
      <c r="B682" s="107" t="s">
        <v>322</v>
      </c>
      <c r="C682" s="103">
        <v>7100</v>
      </c>
      <c r="D682" s="167"/>
      <c r="E682" s="167"/>
      <c r="F682" s="167"/>
      <c r="G682" s="167"/>
      <c r="H682" s="167"/>
      <c r="I682" s="167"/>
      <c r="J682" s="167"/>
      <c r="K682" s="338">
        <f t="shared" si="8"/>
        <v>0</v>
      </c>
    </row>
    <row r="683" spans="2:11" s="6" customFormat="1" ht="18.75" customHeight="1">
      <c r="B683" s="107" t="s">
        <v>269</v>
      </c>
      <c r="C683" s="103">
        <v>7200</v>
      </c>
      <c r="D683" s="167"/>
      <c r="E683" s="167"/>
      <c r="F683" s="167"/>
      <c r="G683" s="167"/>
      <c r="H683" s="167"/>
      <c r="I683" s="167"/>
      <c r="J683" s="167"/>
      <c r="K683" s="338">
        <f t="shared" si="8"/>
        <v>0</v>
      </c>
    </row>
    <row r="684" spans="2:11" s="6" customFormat="1" ht="18.75" customHeight="1">
      <c r="B684" s="107" t="s">
        <v>270</v>
      </c>
      <c r="C684" s="103">
        <v>7300</v>
      </c>
      <c r="D684" s="167"/>
      <c r="E684" s="167"/>
      <c r="F684" s="167"/>
      <c r="G684" s="167"/>
      <c r="H684" s="167"/>
      <c r="I684" s="167"/>
      <c r="J684" s="167"/>
      <c r="K684" s="338">
        <f t="shared" si="8"/>
        <v>0</v>
      </c>
    </row>
    <row r="685" spans="2:11" s="6" customFormat="1" ht="18.75" customHeight="1">
      <c r="B685" s="107" t="s">
        <v>271</v>
      </c>
      <c r="C685" s="103">
        <v>7410</v>
      </c>
      <c r="D685" s="167"/>
      <c r="E685" s="167"/>
      <c r="F685" s="167"/>
      <c r="G685" s="167"/>
      <c r="H685" s="167"/>
      <c r="I685" s="167"/>
      <c r="J685" s="167"/>
      <c r="K685" s="338">
        <f t="shared" si="8"/>
        <v>0</v>
      </c>
    </row>
    <row r="686" spans="2:11" s="6" customFormat="1" ht="18.75" customHeight="1">
      <c r="B686" s="107" t="s">
        <v>272</v>
      </c>
      <c r="C686" s="103">
        <v>7500</v>
      </c>
      <c r="D686" s="167"/>
      <c r="E686" s="167"/>
      <c r="F686" s="167"/>
      <c r="G686" s="167"/>
      <c r="H686" s="167"/>
      <c r="I686" s="167"/>
      <c r="J686" s="167"/>
      <c r="K686" s="338">
        <f t="shared" si="8"/>
        <v>0</v>
      </c>
    </row>
    <row r="687" spans="2:11" s="6" customFormat="1" ht="18.75" customHeight="1">
      <c r="B687" s="107" t="s">
        <v>273</v>
      </c>
      <c r="C687" s="103">
        <v>7600</v>
      </c>
      <c r="D687" s="167"/>
      <c r="E687" s="167"/>
      <c r="F687" s="167"/>
      <c r="G687" s="167"/>
      <c r="H687" s="167"/>
      <c r="I687" s="167"/>
      <c r="J687" s="167"/>
      <c r="K687" s="338">
        <f t="shared" si="8"/>
        <v>0</v>
      </c>
    </row>
    <row r="688" spans="2:11" s="6" customFormat="1" ht="18.75" customHeight="1">
      <c r="B688" s="107" t="s">
        <v>274</v>
      </c>
      <c r="C688" s="103">
        <v>7700</v>
      </c>
      <c r="D688" s="167"/>
      <c r="E688" s="167"/>
      <c r="F688" s="167"/>
      <c r="G688" s="167"/>
      <c r="H688" s="167"/>
      <c r="I688" s="167"/>
      <c r="J688" s="167"/>
      <c r="K688" s="338">
        <f t="shared" si="8"/>
        <v>0</v>
      </c>
    </row>
    <row r="689" spans="2:11" s="6" customFormat="1" ht="18.75" customHeight="1">
      <c r="B689" s="84" t="s">
        <v>574</v>
      </c>
      <c r="C689" s="232">
        <v>7800</v>
      </c>
      <c r="D689" s="167"/>
      <c r="E689" s="167"/>
      <c r="F689" s="167"/>
      <c r="G689" s="167"/>
      <c r="H689" s="167"/>
      <c r="I689" s="167"/>
      <c r="J689" s="167"/>
      <c r="K689" s="338">
        <f t="shared" si="8"/>
        <v>0</v>
      </c>
    </row>
    <row r="690" spans="2:11" s="6" customFormat="1" ht="18.75" customHeight="1">
      <c r="B690" s="107" t="s">
        <v>275</v>
      </c>
      <c r="C690" s="103">
        <v>7900</v>
      </c>
      <c r="D690" s="167"/>
      <c r="E690" s="167"/>
      <c r="F690" s="167"/>
      <c r="G690" s="167"/>
      <c r="H690" s="167"/>
      <c r="I690" s="167"/>
      <c r="J690" s="167"/>
      <c r="K690" s="338">
        <f t="shared" si="8"/>
        <v>0</v>
      </c>
    </row>
    <row r="691" spans="2:11" s="6" customFormat="1" ht="18.75" customHeight="1">
      <c r="B691" s="107" t="s">
        <v>276</v>
      </c>
      <c r="C691" s="103">
        <v>8100</v>
      </c>
      <c r="D691" s="167"/>
      <c r="E691" s="167"/>
      <c r="F691" s="167"/>
      <c r="G691" s="167"/>
      <c r="H691" s="167"/>
      <c r="I691" s="167"/>
      <c r="J691" s="167"/>
      <c r="K691" s="338">
        <f t="shared" si="8"/>
        <v>0</v>
      </c>
    </row>
    <row r="692" spans="2:12" s="6" customFormat="1" ht="18.75" customHeight="1">
      <c r="B692" s="85" t="s">
        <v>277</v>
      </c>
      <c r="C692" s="77">
        <v>8200</v>
      </c>
      <c r="D692" s="167"/>
      <c r="E692" s="167"/>
      <c r="F692" s="167"/>
      <c r="G692" s="167"/>
      <c r="H692" s="167"/>
      <c r="I692" s="167"/>
      <c r="J692" s="167"/>
      <c r="K692" s="338">
        <f t="shared" si="8"/>
        <v>0</v>
      </c>
      <c r="L692" s="34"/>
    </row>
    <row r="693" spans="2:11" ht="18.75" customHeight="1">
      <c r="B693" s="98" t="s">
        <v>278</v>
      </c>
      <c r="C693" s="5">
        <v>9100</v>
      </c>
      <c r="D693" s="121"/>
      <c r="E693" s="121"/>
      <c r="F693" s="121"/>
      <c r="G693" s="121"/>
      <c r="H693" s="121"/>
      <c r="I693" s="121"/>
      <c r="J693" s="121"/>
      <c r="K693" s="338">
        <f t="shared" si="8"/>
        <v>0</v>
      </c>
    </row>
    <row r="694" spans="2:11" ht="18.75" customHeight="1">
      <c r="B694" s="16" t="s">
        <v>27</v>
      </c>
      <c r="C694" s="56"/>
      <c r="D694" s="260"/>
      <c r="E694" s="260"/>
      <c r="F694" s="260"/>
      <c r="G694" s="260"/>
      <c r="H694" s="260"/>
      <c r="I694" s="261"/>
      <c r="J694" s="260"/>
      <c r="K694" s="262"/>
    </row>
    <row r="695" spans="2:11" ht="18.75" customHeight="1">
      <c r="B695" s="98" t="s">
        <v>271</v>
      </c>
      <c r="C695" s="5">
        <v>7420</v>
      </c>
      <c r="D695" s="243"/>
      <c r="E695" s="243"/>
      <c r="F695" s="243"/>
      <c r="G695" s="243"/>
      <c r="H695" s="243"/>
      <c r="I695" s="121"/>
      <c r="J695" s="243"/>
      <c r="K695" s="338">
        <f>ROUND(I695,2)</f>
        <v>0</v>
      </c>
    </row>
    <row r="696" spans="2:11" ht="18.75" customHeight="1">
      <c r="B696" s="98" t="s">
        <v>280</v>
      </c>
      <c r="C696" s="5">
        <v>9300</v>
      </c>
      <c r="D696" s="243"/>
      <c r="E696" s="243"/>
      <c r="F696" s="243"/>
      <c r="G696" s="243"/>
      <c r="H696" s="243"/>
      <c r="I696" s="121"/>
      <c r="J696" s="243"/>
      <c r="K696" s="338">
        <f>ROUND(I696,2)</f>
        <v>0</v>
      </c>
    </row>
    <row r="697" spans="2:11" ht="18.75" customHeight="1">
      <c r="B697" s="48" t="s">
        <v>282</v>
      </c>
      <c r="C697" s="225"/>
      <c r="D697" s="287">
        <f>ROUND(SUM(D676:D693),2)</f>
        <v>15741.89</v>
      </c>
      <c r="E697" s="345">
        <f>ROUND(SUM(E676:E693),2)</f>
        <v>4354.11</v>
      </c>
      <c r="F697" s="345">
        <f>ROUND(SUM(F676:F693),2)</f>
        <v>0</v>
      </c>
      <c r="G697" s="345">
        <f>ROUND(SUM(G676:G693),2)</f>
        <v>0</v>
      </c>
      <c r="H697" s="345">
        <f>ROUND(SUM(H676:H693),2)</f>
        <v>0</v>
      </c>
      <c r="I697" s="345">
        <f>ROUND(SUM(I676:I693)+SUM(I695:I696),2)</f>
        <v>0</v>
      </c>
      <c r="J697" s="345">
        <f>ROUND(SUM(J676:J693),2)</f>
        <v>0</v>
      </c>
      <c r="K697" s="344">
        <f>ROUND(SUM(D697:J697),2)</f>
        <v>20096</v>
      </c>
    </row>
    <row r="698" spans="2:11" ht="18.75" customHeight="1">
      <c r="B698" s="169" t="s">
        <v>46</v>
      </c>
      <c r="C698" s="51"/>
      <c r="D698" s="288"/>
      <c r="E698" s="288"/>
      <c r="F698" s="288"/>
      <c r="G698" s="288"/>
      <c r="H698" s="288"/>
      <c r="I698" s="288"/>
      <c r="J698" s="288"/>
      <c r="K698" s="337">
        <f>ROUND(H401-K697,2)</f>
        <v>0</v>
      </c>
    </row>
    <row r="699" spans="2:4" s="6" customFormat="1" ht="38.25" customHeight="1">
      <c r="B699" s="392" t="s">
        <v>522</v>
      </c>
      <c r="C699" s="401"/>
      <c r="D699" s="391"/>
    </row>
    <row r="700" spans="2:11" ht="18.75" customHeight="1">
      <c r="B700" s="47" t="s">
        <v>190</v>
      </c>
      <c r="C700" s="5">
        <v>3720</v>
      </c>
      <c r="D700" s="113"/>
      <c r="K700" s="6"/>
    </row>
    <row r="701" spans="2:4" ht="18.75" customHeight="1">
      <c r="B701" s="47" t="s">
        <v>192</v>
      </c>
      <c r="C701" s="5">
        <v>3730</v>
      </c>
      <c r="D701" s="113"/>
    </row>
    <row r="702" spans="2:4" ht="18.75" customHeight="1">
      <c r="B702" s="47" t="s">
        <v>33</v>
      </c>
      <c r="C702" s="5">
        <v>3740</v>
      </c>
      <c r="D702" s="113"/>
    </row>
    <row r="703" spans="2:4" ht="18.75" customHeight="1">
      <c r="B703" s="16" t="s">
        <v>34</v>
      </c>
      <c r="C703" s="54"/>
      <c r="D703" s="265"/>
    </row>
    <row r="704" spans="2:4" ht="18.75" customHeight="1">
      <c r="B704" s="98" t="s">
        <v>311</v>
      </c>
      <c r="C704" s="5">
        <v>3610</v>
      </c>
      <c r="D704" s="113"/>
    </row>
    <row r="705" spans="2:4" ht="18.75" customHeight="1">
      <c r="B705" s="98" t="s">
        <v>283</v>
      </c>
      <c r="C705" s="5">
        <v>3620</v>
      </c>
      <c r="D705" s="113"/>
    </row>
    <row r="706" spans="2:4" ht="18.75" customHeight="1">
      <c r="B706" s="98" t="s">
        <v>284</v>
      </c>
      <c r="C706" s="5">
        <v>3630</v>
      </c>
      <c r="D706" s="113"/>
    </row>
    <row r="707" spans="2:4" ht="18.75" customHeight="1">
      <c r="B707" s="98" t="s">
        <v>312</v>
      </c>
      <c r="C707" s="5">
        <v>3650</v>
      </c>
      <c r="D707" s="113"/>
    </row>
    <row r="708" spans="2:4" ht="18.75" customHeight="1">
      <c r="B708" s="98" t="s">
        <v>286</v>
      </c>
      <c r="C708" s="5">
        <v>3660</v>
      </c>
      <c r="D708" s="113"/>
    </row>
    <row r="709" spans="2:4" ht="18.75" customHeight="1">
      <c r="B709" s="98" t="s">
        <v>287</v>
      </c>
      <c r="C709" s="5">
        <v>3670</v>
      </c>
      <c r="D709" s="114"/>
    </row>
    <row r="710" spans="2:4" ht="18.75" customHeight="1">
      <c r="B710" s="98" t="s">
        <v>288</v>
      </c>
      <c r="C710" s="5">
        <v>3690</v>
      </c>
      <c r="D710" s="266"/>
    </row>
    <row r="711" spans="2:4" ht="18.75" customHeight="1">
      <c r="B711" s="98" t="s">
        <v>289</v>
      </c>
      <c r="C711" s="53">
        <v>3600</v>
      </c>
      <c r="D711" s="341">
        <f>ROUND(SUM(D704:D710),2)</f>
        <v>0</v>
      </c>
    </row>
    <row r="712" spans="2:4" ht="18.75" customHeight="1">
      <c r="B712" s="16" t="s">
        <v>35</v>
      </c>
      <c r="C712" s="54"/>
      <c r="D712" s="265"/>
    </row>
    <row r="713" spans="2:4" ht="18.75" customHeight="1">
      <c r="B713" s="98" t="s">
        <v>323</v>
      </c>
      <c r="C713" s="5">
        <v>910</v>
      </c>
      <c r="D713" s="113"/>
    </row>
    <row r="714" spans="2:4" ht="18.75" customHeight="1">
      <c r="B714" s="98" t="s">
        <v>290</v>
      </c>
      <c r="C714" s="5">
        <v>920</v>
      </c>
      <c r="D714" s="113"/>
    </row>
    <row r="715" spans="2:4" ht="18.75" customHeight="1">
      <c r="B715" s="98" t="s">
        <v>291</v>
      </c>
      <c r="C715" s="5">
        <v>930</v>
      </c>
      <c r="D715" s="113"/>
    </row>
    <row r="716" spans="2:4" ht="18.75" customHeight="1">
      <c r="B716" s="98" t="s">
        <v>312</v>
      </c>
      <c r="C716" s="5">
        <v>950</v>
      </c>
      <c r="D716" s="113"/>
    </row>
    <row r="717" spans="2:4" ht="18.75" customHeight="1">
      <c r="B717" s="98" t="s">
        <v>293</v>
      </c>
      <c r="C717" s="5">
        <v>960</v>
      </c>
      <c r="D717" s="114"/>
    </row>
    <row r="718" spans="2:4" ht="18.75" customHeight="1">
      <c r="B718" s="98" t="s">
        <v>294</v>
      </c>
      <c r="C718" s="5">
        <v>970</v>
      </c>
      <c r="D718" s="114"/>
    </row>
    <row r="719" spans="2:4" ht="18.75" customHeight="1">
      <c r="B719" s="98" t="s">
        <v>295</v>
      </c>
      <c r="C719" s="5">
        <v>990</v>
      </c>
      <c r="D719" s="266"/>
    </row>
    <row r="720" spans="2:4" ht="18.75" customHeight="1">
      <c r="B720" s="98" t="s">
        <v>296</v>
      </c>
      <c r="C720" s="53">
        <v>9700</v>
      </c>
      <c r="D720" s="341">
        <f>ROUND(SUM(D713:D719),2)</f>
        <v>0</v>
      </c>
    </row>
    <row r="721" spans="2:4" ht="18.75" customHeight="1">
      <c r="B721" s="100" t="s">
        <v>171</v>
      </c>
      <c r="C721" s="53"/>
      <c r="D721" s="341">
        <f>ROUND(SUM(D700:D702)+D711+D720,2)</f>
        <v>0</v>
      </c>
    </row>
    <row r="722" spans="2:4" ht="18.75" customHeight="1">
      <c r="B722" s="100" t="s">
        <v>117</v>
      </c>
      <c r="C722" s="5"/>
      <c r="D722" s="341">
        <f>ROUND(K698+D721,2)</f>
        <v>0</v>
      </c>
    </row>
    <row r="723" spans="2:4" ht="18.75" customHeight="1">
      <c r="B723" s="88" t="s">
        <v>492</v>
      </c>
      <c r="C723" s="89">
        <v>2800</v>
      </c>
      <c r="D723" s="114">
        <v>0</v>
      </c>
    </row>
    <row r="724" spans="2:4" ht="18.75" customHeight="1">
      <c r="B724" s="88" t="s">
        <v>41</v>
      </c>
      <c r="C724" s="89">
        <v>2891</v>
      </c>
      <c r="D724" s="113"/>
    </row>
    <row r="725" spans="2:4" ht="18.75" customHeight="1">
      <c r="B725" s="135" t="s">
        <v>398</v>
      </c>
      <c r="C725" s="234"/>
      <c r="D725" s="274"/>
    </row>
    <row r="726" spans="2:4" ht="18.75" customHeight="1">
      <c r="B726" s="84" t="s">
        <v>399</v>
      </c>
      <c r="C726" s="293">
        <v>2710</v>
      </c>
      <c r="D726" s="113"/>
    </row>
    <row r="727" spans="2:4" ht="18.75" customHeight="1">
      <c r="B727" s="23" t="s">
        <v>400</v>
      </c>
      <c r="C727" s="89">
        <v>2720</v>
      </c>
      <c r="D727" s="167"/>
    </row>
    <row r="728" spans="2:4" ht="18.75" customHeight="1">
      <c r="B728" s="23" t="s">
        <v>401</v>
      </c>
      <c r="C728" s="89">
        <v>2730</v>
      </c>
      <c r="D728" s="167"/>
    </row>
    <row r="729" spans="2:4" ht="18.75" customHeight="1">
      <c r="B729" s="23" t="s">
        <v>402</v>
      </c>
      <c r="C729" s="89">
        <v>2740</v>
      </c>
      <c r="D729" s="167"/>
    </row>
    <row r="730" spans="2:4" ht="18.75" customHeight="1">
      <c r="B730" s="23" t="s">
        <v>403</v>
      </c>
      <c r="C730" s="89">
        <v>2750</v>
      </c>
      <c r="D730" s="114"/>
    </row>
    <row r="731" spans="2:4" ht="18.75" customHeight="1">
      <c r="B731" s="25" t="s">
        <v>488</v>
      </c>
      <c r="C731" s="78">
        <v>2700</v>
      </c>
      <c r="D731" s="342">
        <f>ROUND(SUM(D726:D730),2)</f>
        <v>0</v>
      </c>
    </row>
    <row r="732" spans="2:11" ht="12.75">
      <c r="B732" s="43"/>
      <c r="C732" s="115"/>
      <c r="D732" s="6"/>
      <c r="E732" s="4"/>
      <c r="F732" s="4"/>
      <c r="G732" s="4"/>
      <c r="H732" s="61"/>
      <c r="I732" s="61"/>
      <c r="J732" s="4"/>
      <c r="K732" s="4"/>
    </row>
    <row r="733" spans="2:11" ht="12.75">
      <c r="B733" s="4" t="s">
        <v>39</v>
      </c>
      <c r="C733" s="61"/>
      <c r="D733" s="61"/>
      <c r="E733" s="4"/>
      <c r="F733" s="4"/>
      <c r="G733" s="4"/>
      <c r="H733" s="61"/>
      <c r="I733" s="61"/>
      <c r="J733" s="4"/>
      <c r="K733" s="4"/>
    </row>
    <row r="734" spans="2:11" ht="12.75">
      <c r="B734" s="4"/>
      <c r="C734" s="61"/>
      <c r="D734" s="61"/>
      <c r="E734" s="4"/>
      <c r="F734" s="4"/>
      <c r="G734" s="4"/>
      <c r="H734" s="61"/>
      <c r="I734" s="61"/>
      <c r="J734" s="4"/>
      <c r="K734" s="4"/>
    </row>
    <row r="735" spans="2:11" ht="12.75">
      <c r="B735" s="4"/>
      <c r="C735" s="61"/>
      <c r="D735" s="61"/>
      <c r="E735" s="4"/>
      <c r="F735" s="4"/>
      <c r="G735" s="4"/>
      <c r="H735" s="61"/>
      <c r="I735" s="61"/>
      <c r="J735" s="4"/>
      <c r="K735" s="4"/>
    </row>
    <row r="736" spans="1:11" ht="12.75">
      <c r="A736" s="2" t="s">
        <v>130</v>
      </c>
      <c r="B736" s="22" t="str">
        <f>$B$1</f>
        <v>DISTRICT SCHOOL BOARD OF OKEECHOBEE COUNTY </v>
      </c>
      <c r="C736" s="31"/>
      <c r="K736" s="1" t="s">
        <v>180</v>
      </c>
    </row>
    <row r="737" spans="2:11" ht="12.75">
      <c r="B737" s="22" t="s">
        <v>620</v>
      </c>
      <c r="K737" s="1" t="s">
        <v>92</v>
      </c>
    </row>
    <row r="738" spans="2:11" ht="12.75">
      <c r="B738" s="31" t="str">
        <f>+B4</f>
        <v>For the Fiscal Year Ended June 30, 2013</v>
      </c>
      <c r="K738" s="8" t="s">
        <v>218</v>
      </c>
    </row>
    <row r="739" spans="2:4" ht="38.25" customHeight="1">
      <c r="B739" s="383" t="s">
        <v>48</v>
      </c>
      <c r="C739" s="380" t="s">
        <v>523</v>
      </c>
      <c r="D739" s="403"/>
    </row>
    <row r="740" spans="2:4" ht="13.5" customHeight="1">
      <c r="B740" s="16" t="s">
        <v>202</v>
      </c>
      <c r="C740" s="90"/>
      <c r="D740" s="245"/>
    </row>
    <row r="741" spans="2:4" ht="13.5" customHeight="1">
      <c r="B741" s="134" t="s">
        <v>227</v>
      </c>
      <c r="C741" s="90">
        <v>3280</v>
      </c>
      <c r="D741" s="117"/>
    </row>
    <row r="742" spans="2:4" ht="13.5" customHeight="1">
      <c r="B742" s="377" t="s">
        <v>228</v>
      </c>
      <c r="C742" s="136">
        <v>3200</v>
      </c>
      <c r="D742" s="283">
        <f>SUM(D741)</f>
        <v>0</v>
      </c>
    </row>
    <row r="743" spans="2:4" ht="13.5" customHeight="1">
      <c r="B743" s="137" t="s">
        <v>10</v>
      </c>
      <c r="C743" s="136"/>
      <c r="D743" s="286"/>
    </row>
    <row r="744" spans="2:4" ht="13.5" customHeight="1">
      <c r="B744" s="23" t="s">
        <v>54</v>
      </c>
      <c r="C744" s="74">
        <v>3431</v>
      </c>
      <c r="D744" s="184"/>
    </row>
    <row r="745" spans="2:4" ht="13.5" customHeight="1">
      <c r="B745" s="23" t="s">
        <v>122</v>
      </c>
      <c r="C745" s="89">
        <v>3432</v>
      </c>
      <c r="D745" s="121"/>
    </row>
    <row r="746" spans="2:4" ht="13.5" customHeight="1">
      <c r="B746" s="23" t="s">
        <v>174</v>
      </c>
      <c r="C746" s="89">
        <v>3433</v>
      </c>
      <c r="D746" s="121"/>
    </row>
    <row r="747" spans="2:4" ht="13.5" customHeight="1">
      <c r="B747" s="23" t="s">
        <v>55</v>
      </c>
      <c r="C747" s="89">
        <v>3440</v>
      </c>
      <c r="D747" s="121"/>
    </row>
    <row r="748" spans="2:4" ht="13.5" customHeight="1">
      <c r="B748" s="23" t="s">
        <v>194</v>
      </c>
      <c r="C748" s="89">
        <v>3495</v>
      </c>
      <c r="D748" s="121"/>
    </row>
    <row r="749" spans="2:4" ht="13.5" customHeight="1">
      <c r="B749" s="23" t="s">
        <v>582</v>
      </c>
      <c r="C749" s="89">
        <v>3400</v>
      </c>
      <c r="D749" s="437">
        <f>SUM(D744:D748)</f>
        <v>0</v>
      </c>
    </row>
    <row r="750" spans="2:4" ht="13.5" customHeight="1">
      <c r="B750" s="15" t="s">
        <v>264</v>
      </c>
      <c r="C750" s="91">
        <v>3000</v>
      </c>
      <c r="D750" s="337">
        <f>+D742+D749</f>
        <v>0</v>
      </c>
    </row>
    <row r="751" spans="2:12" ht="12.75" customHeight="1">
      <c r="B751" s="465" t="s">
        <v>25</v>
      </c>
      <c r="C751" s="459" t="s">
        <v>516</v>
      </c>
      <c r="D751" s="64">
        <v>100</v>
      </c>
      <c r="E751" s="64">
        <v>200</v>
      </c>
      <c r="F751" s="64">
        <v>300</v>
      </c>
      <c r="G751" s="64">
        <v>400</v>
      </c>
      <c r="H751" s="64">
        <v>500</v>
      </c>
      <c r="I751" s="64">
        <v>600</v>
      </c>
      <c r="J751" s="64">
        <v>700</v>
      </c>
      <c r="K751" s="477" t="s">
        <v>24</v>
      </c>
      <c r="L751" s="11"/>
    </row>
    <row r="752" spans="2:12" ht="25.5">
      <c r="B752" s="466"/>
      <c r="C752" s="459"/>
      <c r="D752" s="378" t="s">
        <v>19</v>
      </c>
      <c r="E752" s="378" t="s">
        <v>517</v>
      </c>
      <c r="F752" s="378" t="s">
        <v>518</v>
      </c>
      <c r="G752" s="378" t="s">
        <v>519</v>
      </c>
      <c r="H752" s="378" t="s">
        <v>520</v>
      </c>
      <c r="I752" s="378" t="s">
        <v>521</v>
      </c>
      <c r="J752" s="379" t="s">
        <v>18</v>
      </c>
      <c r="K752" s="477"/>
      <c r="L752" s="11"/>
    </row>
    <row r="753" spans="2:11" ht="13.5" customHeight="1">
      <c r="B753" s="16" t="s">
        <v>26</v>
      </c>
      <c r="C753" s="54"/>
      <c r="D753" s="257"/>
      <c r="E753" s="257"/>
      <c r="F753" s="257"/>
      <c r="G753" s="257"/>
      <c r="H753" s="257"/>
      <c r="I753" s="257"/>
      <c r="J753" s="257"/>
      <c r="K753" s="269"/>
    </row>
    <row r="754" spans="2:11" ht="13.5" customHeight="1">
      <c r="B754" s="98" t="s">
        <v>265</v>
      </c>
      <c r="C754" s="5">
        <v>5000</v>
      </c>
      <c r="D754" s="121"/>
      <c r="E754" s="121"/>
      <c r="F754" s="121"/>
      <c r="G754" s="121"/>
      <c r="H754" s="121"/>
      <c r="I754" s="121"/>
      <c r="J754" s="121"/>
      <c r="K754" s="437">
        <f>SUM(D754:J754)</f>
        <v>0</v>
      </c>
    </row>
    <row r="755" spans="2:11" ht="13.5" customHeight="1">
      <c r="B755" s="84" t="s">
        <v>573</v>
      </c>
      <c r="C755" s="59">
        <v>6100</v>
      </c>
      <c r="D755" s="121"/>
      <c r="E755" s="121"/>
      <c r="F755" s="121"/>
      <c r="G755" s="121"/>
      <c r="H755" s="121"/>
      <c r="I755" s="121"/>
      <c r="J755" s="121"/>
      <c r="K755" s="437">
        <f aca="true" t="shared" si="9" ref="K755:K773">SUM(D755:J755)</f>
        <v>0</v>
      </c>
    </row>
    <row r="756" spans="2:11" ht="13.5" customHeight="1">
      <c r="B756" s="98" t="s">
        <v>266</v>
      </c>
      <c r="C756" s="5">
        <v>6200</v>
      </c>
      <c r="D756" s="121"/>
      <c r="E756" s="121"/>
      <c r="F756" s="121"/>
      <c r="G756" s="121"/>
      <c r="H756" s="121"/>
      <c r="I756" s="121"/>
      <c r="J756" s="121"/>
      <c r="K756" s="437">
        <f t="shared" si="9"/>
        <v>0</v>
      </c>
    </row>
    <row r="757" spans="2:11" ht="13.5" customHeight="1">
      <c r="B757" s="98" t="s">
        <v>321</v>
      </c>
      <c r="C757" s="5">
        <v>6300</v>
      </c>
      <c r="D757" s="121"/>
      <c r="E757" s="121"/>
      <c r="F757" s="121"/>
      <c r="G757" s="121"/>
      <c r="H757" s="121"/>
      <c r="I757" s="121"/>
      <c r="J757" s="121"/>
      <c r="K757" s="437">
        <f t="shared" si="9"/>
        <v>0</v>
      </c>
    </row>
    <row r="758" spans="2:11" ht="13.5" customHeight="1">
      <c r="B758" s="98" t="s">
        <v>268</v>
      </c>
      <c r="C758" s="5">
        <v>6400</v>
      </c>
      <c r="D758" s="121"/>
      <c r="E758" s="121"/>
      <c r="F758" s="121"/>
      <c r="G758" s="121"/>
      <c r="H758" s="121"/>
      <c r="I758" s="121"/>
      <c r="J758" s="121"/>
      <c r="K758" s="437">
        <f t="shared" si="9"/>
        <v>0</v>
      </c>
    </row>
    <row r="759" spans="2:11" s="6" customFormat="1" ht="13.5" customHeight="1">
      <c r="B759" s="107" t="s">
        <v>442</v>
      </c>
      <c r="C759" s="103">
        <v>6500</v>
      </c>
      <c r="D759" s="167"/>
      <c r="E759" s="167"/>
      <c r="F759" s="167"/>
      <c r="G759" s="167"/>
      <c r="H759" s="167"/>
      <c r="I759" s="167"/>
      <c r="J759" s="167"/>
      <c r="K759" s="347">
        <f t="shared" si="9"/>
        <v>0</v>
      </c>
    </row>
    <row r="760" spans="2:11" s="6" customFormat="1" ht="13.5" customHeight="1">
      <c r="B760" s="107" t="s">
        <v>322</v>
      </c>
      <c r="C760" s="103">
        <v>7100</v>
      </c>
      <c r="D760" s="167"/>
      <c r="E760" s="167"/>
      <c r="F760" s="167"/>
      <c r="G760" s="167"/>
      <c r="H760" s="167"/>
      <c r="I760" s="167"/>
      <c r="J760" s="167"/>
      <c r="K760" s="347">
        <f t="shared" si="9"/>
        <v>0</v>
      </c>
    </row>
    <row r="761" spans="2:11" s="6" customFormat="1" ht="13.5" customHeight="1">
      <c r="B761" s="107" t="s">
        <v>269</v>
      </c>
      <c r="C761" s="103">
        <v>7200</v>
      </c>
      <c r="D761" s="167"/>
      <c r="E761" s="167"/>
      <c r="F761" s="167"/>
      <c r="G761" s="167"/>
      <c r="H761" s="167"/>
      <c r="I761" s="167"/>
      <c r="J761" s="167"/>
      <c r="K761" s="347">
        <f t="shared" si="9"/>
        <v>0</v>
      </c>
    </row>
    <row r="762" spans="2:11" s="6" customFormat="1" ht="13.5" customHeight="1">
      <c r="B762" s="107" t="s">
        <v>270</v>
      </c>
      <c r="C762" s="103">
        <v>7300</v>
      </c>
      <c r="D762" s="167"/>
      <c r="E762" s="167"/>
      <c r="F762" s="167"/>
      <c r="G762" s="167"/>
      <c r="H762" s="167"/>
      <c r="I762" s="167"/>
      <c r="J762" s="167"/>
      <c r="K762" s="347">
        <f t="shared" si="9"/>
        <v>0</v>
      </c>
    </row>
    <row r="763" spans="2:11" s="6" customFormat="1" ht="13.5" customHeight="1">
      <c r="B763" s="107" t="s">
        <v>271</v>
      </c>
      <c r="C763" s="103">
        <v>7410</v>
      </c>
      <c r="D763" s="167"/>
      <c r="E763" s="167"/>
      <c r="F763" s="167"/>
      <c r="G763" s="167"/>
      <c r="H763" s="167"/>
      <c r="I763" s="167"/>
      <c r="J763" s="167"/>
      <c r="K763" s="347">
        <f t="shared" si="9"/>
        <v>0</v>
      </c>
    </row>
    <row r="764" spans="2:11" s="6" customFormat="1" ht="13.5" customHeight="1">
      <c r="B764" s="107" t="s">
        <v>272</v>
      </c>
      <c r="C764" s="103">
        <v>7500</v>
      </c>
      <c r="D764" s="167"/>
      <c r="E764" s="167"/>
      <c r="F764" s="167"/>
      <c r="G764" s="167"/>
      <c r="H764" s="167"/>
      <c r="I764" s="167"/>
      <c r="J764" s="167"/>
      <c r="K764" s="347">
        <f t="shared" si="9"/>
        <v>0</v>
      </c>
    </row>
    <row r="765" spans="2:11" s="6" customFormat="1" ht="13.5" customHeight="1">
      <c r="B765" s="107" t="s">
        <v>274</v>
      </c>
      <c r="C765" s="103">
        <v>7700</v>
      </c>
      <c r="D765" s="167"/>
      <c r="E765" s="167"/>
      <c r="F765" s="167"/>
      <c r="G765" s="167"/>
      <c r="H765" s="167"/>
      <c r="I765" s="167"/>
      <c r="J765" s="167"/>
      <c r="K765" s="347">
        <f t="shared" si="9"/>
        <v>0</v>
      </c>
    </row>
    <row r="766" spans="2:11" s="6" customFormat="1" ht="13.5" customHeight="1">
      <c r="B766" s="84" t="s">
        <v>574</v>
      </c>
      <c r="C766" s="232">
        <v>7800</v>
      </c>
      <c r="D766" s="167"/>
      <c r="E766" s="167"/>
      <c r="F766" s="167"/>
      <c r="G766" s="167"/>
      <c r="H766" s="167"/>
      <c r="I766" s="167"/>
      <c r="J766" s="167"/>
      <c r="K766" s="347">
        <f t="shared" si="9"/>
        <v>0</v>
      </c>
    </row>
    <row r="767" spans="2:11" s="6" customFormat="1" ht="13.5" customHeight="1">
      <c r="B767" s="107" t="s">
        <v>275</v>
      </c>
      <c r="C767" s="103">
        <v>7900</v>
      </c>
      <c r="D767" s="167"/>
      <c r="E767" s="167"/>
      <c r="F767" s="167"/>
      <c r="G767" s="167"/>
      <c r="H767" s="167"/>
      <c r="I767" s="167"/>
      <c r="J767" s="167"/>
      <c r="K767" s="347">
        <f t="shared" si="9"/>
        <v>0</v>
      </c>
    </row>
    <row r="768" spans="2:11" s="6" customFormat="1" ht="13.5" customHeight="1">
      <c r="B768" s="107" t="s">
        <v>276</v>
      </c>
      <c r="C768" s="103">
        <v>8100</v>
      </c>
      <c r="D768" s="167"/>
      <c r="E768" s="167"/>
      <c r="F768" s="167"/>
      <c r="G768" s="167"/>
      <c r="H768" s="167"/>
      <c r="I768" s="167"/>
      <c r="J768" s="167"/>
      <c r="K768" s="347">
        <f t="shared" si="9"/>
        <v>0</v>
      </c>
    </row>
    <row r="769" spans="2:12" s="6" customFormat="1" ht="13.5" customHeight="1">
      <c r="B769" s="85" t="s">
        <v>277</v>
      </c>
      <c r="C769" s="77">
        <v>8200</v>
      </c>
      <c r="D769" s="167"/>
      <c r="E769" s="167"/>
      <c r="F769" s="167"/>
      <c r="G769" s="167"/>
      <c r="H769" s="167"/>
      <c r="I769" s="167"/>
      <c r="J769" s="167"/>
      <c r="K769" s="347">
        <f t="shared" si="9"/>
        <v>0</v>
      </c>
      <c r="L769" s="34"/>
    </row>
    <row r="770" spans="2:11" ht="13.5" customHeight="1">
      <c r="B770" s="98" t="s">
        <v>278</v>
      </c>
      <c r="C770" s="5">
        <v>9100</v>
      </c>
      <c r="D770" s="121"/>
      <c r="E770" s="121"/>
      <c r="F770" s="121"/>
      <c r="G770" s="121"/>
      <c r="H770" s="121"/>
      <c r="I770" s="121"/>
      <c r="J770" s="121"/>
      <c r="K770" s="347">
        <f t="shared" si="9"/>
        <v>0</v>
      </c>
    </row>
    <row r="771" spans="2:11" ht="13.5" customHeight="1">
      <c r="B771" s="16" t="s">
        <v>27</v>
      </c>
      <c r="C771" s="56"/>
      <c r="D771" s="260"/>
      <c r="E771" s="260"/>
      <c r="F771" s="260"/>
      <c r="G771" s="260"/>
      <c r="H771" s="260"/>
      <c r="I771" s="261"/>
      <c r="J771" s="260"/>
      <c r="K771" s="262"/>
    </row>
    <row r="772" spans="2:11" ht="13.5" customHeight="1">
      <c r="B772" s="98" t="s">
        <v>271</v>
      </c>
      <c r="C772" s="5">
        <v>7420</v>
      </c>
      <c r="D772" s="243"/>
      <c r="E772" s="243"/>
      <c r="F772" s="243"/>
      <c r="G772" s="243"/>
      <c r="H772" s="243"/>
      <c r="I772" s="121"/>
      <c r="J772" s="243"/>
      <c r="K772" s="347">
        <f t="shared" si="9"/>
        <v>0</v>
      </c>
    </row>
    <row r="773" spans="2:11" ht="13.5" customHeight="1">
      <c r="B773" s="98" t="s">
        <v>280</v>
      </c>
      <c r="C773" s="5">
        <v>9300</v>
      </c>
      <c r="D773" s="243"/>
      <c r="E773" s="243"/>
      <c r="F773" s="243"/>
      <c r="G773" s="243"/>
      <c r="H773" s="243"/>
      <c r="I773" s="121"/>
      <c r="J773" s="243"/>
      <c r="K773" s="347">
        <f t="shared" si="9"/>
        <v>0</v>
      </c>
    </row>
    <row r="774" spans="2:11" ht="13.5" customHeight="1">
      <c r="B774" s="48" t="s">
        <v>282</v>
      </c>
      <c r="C774" s="225"/>
      <c r="D774" s="287">
        <f>ROUND(SUM(D754:D770),2)</f>
        <v>0</v>
      </c>
      <c r="E774" s="345">
        <f>ROUND(SUM(E754:E770),2)</f>
        <v>0</v>
      </c>
      <c r="F774" s="345">
        <f>ROUND(SUM(F754:F770),2)</f>
        <v>0</v>
      </c>
      <c r="G774" s="345">
        <f>ROUND(SUM(G754:G770),2)</f>
        <v>0</v>
      </c>
      <c r="H774" s="345">
        <f>ROUND(SUM(H754:H770),2)</f>
        <v>0</v>
      </c>
      <c r="I774" s="345">
        <f>ROUND(SUM(I754:I770)+SUM(I772:I773),2)</f>
        <v>0</v>
      </c>
      <c r="J774" s="345">
        <f>ROUND(SUM(J754:J770),2)</f>
        <v>0</v>
      </c>
      <c r="K774" s="344">
        <f>ROUND(SUM(D774:J774),2)</f>
        <v>0</v>
      </c>
    </row>
    <row r="775" spans="2:11" ht="13.5" customHeight="1">
      <c r="B775" s="169" t="s">
        <v>46</v>
      </c>
      <c r="C775" s="51"/>
      <c r="D775" s="288"/>
      <c r="E775" s="288"/>
      <c r="F775" s="288"/>
      <c r="G775" s="288"/>
      <c r="H775" s="288"/>
      <c r="I775" s="288"/>
      <c r="J775" s="288"/>
      <c r="K775" s="337">
        <f>ROUND(D750-K774,2)</f>
        <v>0</v>
      </c>
    </row>
    <row r="776" spans="2:4" s="6" customFormat="1" ht="38.25" customHeight="1">
      <c r="B776" s="392" t="s">
        <v>522</v>
      </c>
      <c r="C776" s="401"/>
      <c r="D776" s="391"/>
    </row>
    <row r="777" spans="2:4" ht="12.75">
      <c r="B777" s="125" t="s">
        <v>33</v>
      </c>
      <c r="C777" s="77">
        <v>3740</v>
      </c>
      <c r="D777" s="113"/>
    </row>
    <row r="778" spans="2:4" ht="12.75">
      <c r="B778" s="13" t="s">
        <v>94</v>
      </c>
      <c r="C778" s="90"/>
      <c r="D778" s="246"/>
    </row>
    <row r="779" spans="2:4" ht="12.75">
      <c r="B779" s="98" t="s">
        <v>311</v>
      </c>
      <c r="C779" s="53">
        <v>3610</v>
      </c>
      <c r="D779" s="167"/>
    </row>
    <row r="780" spans="2:4" ht="12.75">
      <c r="B780" s="98" t="s">
        <v>283</v>
      </c>
      <c r="C780" s="53">
        <v>3620</v>
      </c>
      <c r="D780" s="167"/>
    </row>
    <row r="781" spans="2:4" ht="12.75">
      <c r="B781" s="98" t="s">
        <v>284</v>
      </c>
      <c r="C781" s="53">
        <v>3630</v>
      </c>
      <c r="D781" s="167"/>
    </row>
    <row r="782" spans="2:4" ht="12.75">
      <c r="B782" s="126" t="s">
        <v>312</v>
      </c>
      <c r="C782" s="51">
        <v>3650</v>
      </c>
      <c r="D782" s="247"/>
    </row>
    <row r="783" spans="2:4" ht="12.75">
      <c r="B783" s="126" t="s">
        <v>286</v>
      </c>
      <c r="C783" s="51">
        <v>3660</v>
      </c>
      <c r="D783" s="247"/>
    </row>
    <row r="784" spans="2:4" ht="12.75">
      <c r="B784" s="126" t="s">
        <v>287</v>
      </c>
      <c r="C784" s="51">
        <v>3670</v>
      </c>
      <c r="D784" s="247"/>
    </row>
    <row r="785" spans="2:4" ht="12.75">
      <c r="B785" s="126" t="s">
        <v>288</v>
      </c>
      <c r="C785" s="51">
        <v>3690</v>
      </c>
      <c r="D785" s="247"/>
    </row>
    <row r="786" spans="2:4" ht="12.75">
      <c r="B786" s="107" t="s">
        <v>289</v>
      </c>
      <c r="C786" s="106">
        <v>3600</v>
      </c>
      <c r="D786" s="341">
        <f>ROUND(SUM(D779:D785),2)</f>
        <v>0</v>
      </c>
    </row>
    <row r="787" spans="2:4" ht="12.75">
      <c r="B787" s="122" t="s">
        <v>35</v>
      </c>
      <c r="C787" s="127"/>
      <c r="D787" s="246"/>
    </row>
    <row r="788" spans="2:4" ht="12.75">
      <c r="B788" s="107" t="s">
        <v>313</v>
      </c>
      <c r="C788" s="103">
        <v>910</v>
      </c>
      <c r="D788" s="167"/>
    </row>
    <row r="789" spans="2:4" ht="12.75">
      <c r="B789" s="107" t="s">
        <v>290</v>
      </c>
      <c r="C789" s="103">
        <v>920</v>
      </c>
      <c r="D789" s="167"/>
    </row>
    <row r="790" spans="2:4" ht="12.75">
      <c r="B790" s="107" t="s">
        <v>291</v>
      </c>
      <c r="C790" s="103">
        <v>930</v>
      </c>
      <c r="D790" s="167"/>
    </row>
    <row r="791" spans="2:4" ht="12.75">
      <c r="B791" s="128" t="s">
        <v>312</v>
      </c>
      <c r="C791" s="129">
        <v>950</v>
      </c>
      <c r="D791" s="247"/>
    </row>
    <row r="792" spans="2:4" ht="12.75">
      <c r="B792" s="128" t="s">
        <v>293</v>
      </c>
      <c r="C792" s="129">
        <v>960</v>
      </c>
      <c r="D792" s="247"/>
    </row>
    <row r="793" spans="2:4" ht="12.75">
      <c r="B793" s="128" t="s">
        <v>294</v>
      </c>
      <c r="C793" s="129">
        <v>970</v>
      </c>
      <c r="D793" s="247"/>
    </row>
    <row r="794" spans="2:4" ht="12.75">
      <c r="B794" s="107" t="s">
        <v>295</v>
      </c>
      <c r="C794" s="106">
        <v>990</v>
      </c>
      <c r="D794" s="167"/>
    </row>
    <row r="795" spans="2:4" ht="12.75">
      <c r="B795" s="107" t="s">
        <v>296</v>
      </c>
      <c r="C795" s="106">
        <v>9700</v>
      </c>
      <c r="D795" s="341">
        <f>ROUND(SUM(D788:D794),2)</f>
        <v>0</v>
      </c>
    </row>
    <row r="796" spans="2:4" ht="12.75">
      <c r="B796" s="15" t="s">
        <v>171</v>
      </c>
      <c r="C796" s="91"/>
      <c r="D796" s="337">
        <f>ROUND(D777+D786+D795,2)</f>
        <v>0</v>
      </c>
    </row>
    <row r="797" spans="2:4" ht="12.75">
      <c r="B797" s="15" t="s">
        <v>117</v>
      </c>
      <c r="C797" s="91"/>
      <c r="D797" s="337">
        <f>ROUND(K775+D796,2)</f>
        <v>0</v>
      </c>
    </row>
    <row r="798" spans="2:4" ht="12.75">
      <c r="B798" s="88" t="s">
        <v>492</v>
      </c>
      <c r="C798" s="89">
        <v>2800</v>
      </c>
      <c r="D798" s="167"/>
    </row>
    <row r="799" spans="2:6" ht="12.75">
      <c r="B799" s="88" t="s">
        <v>41</v>
      </c>
      <c r="C799" s="89">
        <v>2891</v>
      </c>
      <c r="D799" s="167"/>
      <c r="F799" s="6"/>
    </row>
    <row r="800" spans="2:6" ht="12.75">
      <c r="B800" s="135" t="s">
        <v>398</v>
      </c>
      <c r="C800" s="234"/>
      <c r="D800" s="274"/>
      <c r="F800" s="6"/>
    </row>
    <row r="801" spans="2:6" ht="12.75">
      <c r="B801" s="84" t="s">
        <v>399</v>
      </c>
      <c r="C801" s="293">
        <v>2710</v>
      </c>
      <c r="D801" s="113"/>
      <c r="F801" s="6"/>
    </row>
    <row r="802" spans="2:6" ht="12.75">
      <c r="B802" s="23" t="s">
        <v>400</v>
      </c>
      <c r="C802" s="89">
        <v>2720</v>
      </c>
      <c r="D802" s="167"/>
      <c r="F802" s="6"/>
    </row>
    <row r="803" spans="2:6" ht="12.75">
      <c r="B803" s="23" t="s">
        <v>401</v>
      </c>
      <c r="C803" s="89">
        <v>2730</v>
      </c>
      <c r="D803" s="167"/>
      <c r="F803" s="6"/>
    </row>
    <row r="804" spans="2:6" ht="12.75">
      <c r="B804" s="23" t="s">
        <v>402</v>
      </c>
      <c r="C804" s="89">
        <v>2740</v>
      </c>
      <c r="D804" s="167"/>
      <c r="F804" s="6"/>
    </row>
    <row r="805" spans="2:4" ht="12.75">
      <c r="B805" s="23" t="s">
        <v>403</v>
      </c>
      <c r="C805" s="89">
        <v>2750</v>
      </c>
      <c r="D805" s="114"/>
    </row>
    <row r="806" spans="2:4" ht="12.75">
      <c r="B806" s="25" t="s">
        <v>488</v>
      </c>
      <c r="C806" s="78">
        <v>2700</v>
      </c>
      <c r="D806" s="342">
        <f>ROUND(SUM(D801:D805),2)</f>
        <v>0</v>
      </c>
    </row>
    <row r="807" spans="2:4" ht="12.75">
      <c r="B807" s="4"/>
      <c r="C807" s="4"/>
      <c r="D807" s="4"/>
    </row>
    <row r="808" spans="2:4" ht="12.75">
      <c r="B808" s="4" t="s">
        <v>39</v>
      </c>
      <c r="C808" s="4"/>
      <c r="D808" s="11"/>
    </row>
    <row r="811" spans="1:10" ht="12.75">
      <c r="A811" s="2" t="s">
        <v>547</v>
      </c>
      <c r="B811" s="22" t="str">
        <f>$B$1</f>
        <v>DISTRICT SCHOOL BOARD OF OKEECHOBEE COUNTY </v>
      </c>
      <c r="C811" s="4"/>
      <c r="D811" s="4"/>
      <c r="E811" s="4"/>
      <c r="F811" s="39"/>
      <c r="G811" s="40"/>
      <c r="H811" s="41"/>
      <c r="I811" s="11"/>
      <c r="J811" s="41"/>
    </row>
    <row r="812" spans="2:11" ht="12.75">
      <c r="B812" s="42" t="s">
        <v>391</v>
      </c>
      <c r="C812" s="4"/>
      <c r="D812" s="4"/>
      <c r="E812" s="4"/>
      <c r="F812" s="39"/>
      <c r="G812" s="41"/>
      <c r="H812" s="41"/>
      <c r="I812" s="11"/>
      <c r="J812" s="11"/>
      <c r="K812" s="41" t="s">
        <v>181</v>
      </c>
    </row>
    <row r="813" spans="2:11" ht="12.75">
      <c r="B813" s="108" t="str">
        <f>+B4</f>
        <v>For the Fiscal Year Ended June 30, 2013</v>
      </c>
      <c r="C813" s="109"/>
      <c r="D813" s="109"/>
      <c r="E813" s="109"/>
      <c r="F813" s="109"/>
      <c r="G813" s="109"/>
      <c r="H813" s="108"/>
      <c r="I813" s="38"/>
      <c r="J813" s="38"/>
      <c r="K813" s="215" t="s">
        <v>548</v>
      </c>
    </row>
    <row r="814" spans="2:11" s="229" customFormat="1" ht="25.5">
      <c r="B814" s="482"/>
      <c r="C814" s="480" t="s">
        <v>523</v>
      </c>
      <c r="D814" s="230" t="s">
        <v>379</v>
      </c>
      <c r="E814" s="230" t="s">
        <v>380</v>
      </c>
      <c r="F814" s="46" t="s">
        <v>590</v>
      </c>
      <c r="G814" s="230" t="s">
        <v>381</v>
      </c>
      <c r="H814" s="230" t="s">
        <v>382</v>
      </c>
      <c r="I814" s="230" t="s">
        <v>383</v>
      </c>
      <c r="J814" s="230" t="s">
        <v>434</v>
      </c>
      <c r="K814" s="480" t="s">
        <v>24</v>
      </c>
    </row>
    <row r="815" spans="2:11" ht="12.75">
      <c r="B815" s="483"/>
      <c r="C815" s="481"/>
      <c r="D815" s="231" t="s">
        <v>413</v>
      </c>
      <c r="E815" s="231" t="s">
        <v>414</v>
      </c>
      <c r="F815" s="231" t="s">
        <v>415</v>
      </c>
      <c r="G815" s="231" t="s">
        <v>416</v>
      </c>
      <c r="H815" s="231" t="s">
        <v>417</v>
      </c>
      <c r="I815" s="231" t="s">
        <v>418</v>
      </c>
      <c r="J815" s="231" t="s">
        <v>419</v>
      </c>
      <c r="K815" s="481"/>
    </row>
    <row r="816" spans="2:11" ht="28.5" customHeight="1">
      <c r="B816" s="384" t="s">
        <v>48</v>
      </c>
      <c r="C816" s="59"/>
      <c r="D816" s="341"/>
      <c r="E816" s="341"/>
      <c r="F816" s="341"/>
      <c r="G816" s="341"/>
      <c r="H816" s="341"/>
      <c r="I816" s="341"/>
      <c r="J816" s="341"/>
      <c r="K816" s="341"/>
    </row>
    <row r="817" spans="2:11" s="6" customFormat="1" ht="12.75">
      <c r="B817" s="405" t="s">
        <v>222</v>
      </c>
      <c r="C817" s="368"/>
      <c r="D817" s="400"/>
      <c r="E817" s="400"/>
      <c r="F817" s="400"/>
      <c r="G817" s="400"/>
      <c r="H817" s="400"/>
      <c r="I817" s="400"/>
      <c r="J817" s="400"/>
      <c r="K817" s="400"/>
    </row>
    <row r="818" spans="2:11" s="6" customFormat="1" ht="12" customHeight="1">
      <c r="B818" s="24" t="s">
        <v>63</v>
      </c>
      <c r="C818" s="139">
        <v>3199</v>
      </c>
      <c r="D818" s="167"/>
      <c r="E818" s="167"/>
      <c r="F818" s="167"/>
      <c r="G818" s="167"/>
      <c r="H818" s="167"/>
      <c r="I818" s="167"/>
      <c r="J818" s="167"/>
      <c r="K818" s="347">
        <f>ROUND(SUM(D818:J818),2)</f>
        <v>0</v>
      </c>
    </row>
    <row r="819" spans="2:11" s="6" customFormat="1" ht="15" customHeight="1">
      <c r="B819" s="145" t="s">
        <v>120</v>
      </c>
      <c r="C819" s="299">
        <v>3299</v>
      </c>
      <c r="D819" s="167"/>
      <c r="E819" s="167"/>
      <c r="F819" s="167"/>
      <c r="G819" s="167"/>
      <c r="H819" s="167"/>
      <c r="I819" s="167"/>
      <c r="J819" s="167"/>
      <c r="K819" s="347">
        <f>ROUND(SUM(D819:J819),2)</f>
        <v>0</v>
      </c>
    </row>
    <row r="820" spans="2:11" ht="12" customHeight="1">
      <c r="B820" s="16" t="s">
        <v>9</v>
      </c>
      <c r="C820" s="49"/>
      <c r="D820" s="269"/>
      <c r="E820" s="269"/>
      <c r="F820" s="269"/>
      <c r="G820" s="269"/>
      <c r="H820" s="269"/>
      <c r="I820" s="269"/>
      <c r="J820" s="269"/>
      <c r="K820" s="269"/>
    </row>
    <row r="821" spans="2:11" ht="15" customHeight="1">
      <c r="B821" s="10" t="s">
        <v>49</v>
      </c>
      <c r="C821" s="5">
        <v>3322</v>
      </c>
      <c r="D821" s="167">
        <v>215688.92</v>
      </c>
      <c r="E821" s="167"/>
      <c r="F821" s="167"/>
      <c r="G821" s="167"/>
      <c r="H821" s="167"/>
      <c r="I821" s="167"/>
      <c r="J821" s="167"/>
      <c r="K821" s="347">
        <f>ROUND(SUM(D821:J821),2)</f>
        <v>215688.92</v>
      </c>
    </row>
    <row r="822" spans="2:11" ht="15" customHeight="1">
      <c r="B822" s="10" t="s">
        <v>51</v>
      </c>
      <c r="C822" s="5">
        <v>3326</v>
      </c>
      <c r="D822" s="167">
        <v>942.36</v>
      </c>
      <c r="E822" s="167"/>
      <c r="F822" s="167"/>
      <c r="G822" s="167"/>
      <c r="H822" s="167"/>
      <c r="I822" s="167"/>
      <c r="J822" s="167"/>
      <c r="K822" s="347">
        <f>ROUND(SUM(D822:J822),2)</f>
        <v>942.36</v>
      </c>
    </row>
    <row r="823" spans="2:11" ht="15" customHeight="1">
      <c r="B823" s="10" t="s">
        <v>191</v>
      </c>
      <c r="C823" s="5">
        <v>3341</v>
      </c>
      <c r="D823" s="167"/>
      <c r="E823" s="167"/>
      <c r="F823" s="167"/>
      <c r="G823" s="167"/>
      <c r="H823" s="167"/>
      <c r="I823" s="167"/>
      <c r="J823" s="167"/>
      <c r="K823" s="347">
        <f>ROUND(SUM(D823:J823),2)</f>
        <v>0</v>
      </c>
    </row>
    <row r="824" spans="2:11" ht="15" customHeight="1">
      <c r="B824" s="10" t="s">
        <v>303</v>
      </c>
      <c r="C824" s="5">
        <v>3399</v>
      </c>
      <c r="D824" s="167"/>
      <c r="E824" s="167"/>
      <c r="F824" s="167"/>
      <c r="G824" s="167"/>
      <c r="H824" s="167"/>
      <c r="I824" s="167"/>
      <c r="J824" s="167"/>
      <c r="K824" s="347">
        <f>ROUND(SUM(D824:J824),2)</f>
        <v>0</v>
      </c>
    </row>
    <row r="825" spans="2:11" ht="15" customHeight="1">
      <c r="B825" s="50" t="s">
        <v>324</v>
      </c>
      <c r="C825" s="51">
        <v>3300</v>
      </c>
      <c r="D825" s="341">
        <f aca="true" t="shared" si="10" ref="D825:J825">ROUND(SUM(D821:D824),2)</f>
        <v>216631.28</v>
      </c>
      <c r="E825" s="346">
        <f t="shared" si="10"/>
        <v>0</v>
      </c>
      <c r="F825" s="346">
        <f t="shared" si="10"/>
        <v>0</v>
      </c>
      <c r="G825" s="346">
        <f t="shared" si="10"/>
        <v>0</v>
      </c>
      <c r="H825" s="346">
        <f t="shared" si="10"/>
        <v>0</v>
      </c>
      <c r="I825" s="346">
        <f t="shared" si="10"/>
        <v>0</v>
      </c>
      <c r="J825" s="346">
        <f t="shared" si="10"/>
        <v>0</v>
      </c>
      <c r="K825" s="341">
        <f>ROUND(SUM(D825:J825),2)</f>
        <v>216631.28</v>
      </c>
    </row>
    <row r="826" spans="2:11" ht="12" customHeight="1">
      <c r="B826" s="17" t="s">
        <v>10</v>
      </c>
      <c r="C826" s="52"/>
      <c r="D826" s="262"/>
      <c r="E826" s="262"/>
      <c r="F826" s="262"/>
      <c r="G826" s="262"/>
      <c r="H826" s="262"/>
      <c r="I826" s="262"/>
      <c r="J826" s="262"/>
      <c r="K826" s="262"/>
    </row>
    <row r="827" spans="2:11" ht="12" customHeight="1">
      <c r="B827" s="10" t="s">
        <v>446</v>
      </c>
      <c r="C827" s="5">
        <v>3412</v>
      </c>
      <c r="D827" s="167"/>
      <c r="E827" s="167"/>
      <c r="F827" s="167"/>
      <c r="G827" s="167"/>
      <c r="H827" s="167"/>
      <c r="I827" s="167"/>
      <c r="J827" s="167"/>
      <c r="K827" s="347">
        <f aca="true" t="shared" si="11" ref="K827:K841">ROUND(SUM(D827:J827),2)</f>
        <v>0</v>
      </c>
    </row>
    <row r="828" spans="2:11" ht="15" customHeight="1">
      <c r="B828" s="10" t="s">
        <v>505</v>
      </c>
      <c r="C828" s="5">
        <v>3418</v>
      </c>
      <c r="D828" s="167"/>
      <c r="E828" s="167"/>
      <c r="F828" s="167"/>
      <c r="G828" s="167"/>
      <c r="H828" s="167"/>
      <c r="I828" s="167"/>
      <c r="J828" s="167"/>
      <c r="K828" s="347">
        <f t="shared" si="11"/>
        <v>0</v>
      </c>
    </row>
    <row r="829" spans="2:11" ht="15" customHeight="1">
      <c r="B829" s="10" t="s">
        <v>506</v>
      </c>
      <c r="C829" s="5">
        <v>3419</v>
      </c>
      <c r="D829" s="167"/>
      <c r="E829" s="167"/>
      <c r="F829" s="167"/>
      <c r="G829" s="167"/>
      <c r="H829" s="167"/>
      <c r="I829" s="167"/>
      <c r="J829" s="167"/>
      <c r="K829" s="347">
        <f t="shared" si="11"/>
        <v>0</v>
      </c>
    </row>
    <row r="830" spans="2:11" ht="15" customHeight="1">
      <c r="B830" s="10" t="s">
        <v>52</v>
      </c>
      <c r="C830" s="5">
        <v>3421</v>
      </c>
      <c r="D830" s="167"/>
      <c r="E830" s="167"/>
      <c r="F830" s="167"/>
      <c r="G830" s="167"/>
      <c r="H830" s="167"/>
      <c r="I830" s="167"/>
      <c r="J830" s="167"/>
      <c r="K830" s="347">
        <f t="shared" si="11"/>
        <v>0</v>
      </c>
    </row>
    <row r="831" spans="2:11" ht="15" customHeight="1">
      <c r="B831" s="10" t="s">
        <v>245</v>
      </c>
      <c r="C831" s="5">
        <v>3422</v>
      </c>
      <c r="D831" s="167"/>
      <c r="E831" s="167"/>
      <c r="F831" s="167"/>
      <c r="G831" s="167"/>
      <c r="H831" s="167"/>
      <c r="I831" s="167"/>
      <c r="J831" s="167"/>
      <c r="K831" s="347">
        <f t="shared" si="11"/>
        <v>0</v>
      </c>
    </row>
    <row r="832" spans="2:11" ht="15" customHeight="1">
      <c r="B832" s="10" t="s">
        <v>53</v>
      </c>
      <c r="C832" s="5">
        <v>3423</v>
      </c>
      <c r="D832" s="167"/>
      <c r="E832" s="167"/>
      <c r="F832" s="167"/>
      <c r="G832" s="167"/>
      <c r="H832" s="167"/>
      <c r="I832" s="167"/>
      <c r="J832" s="167"/>
      <c r="K832" s="347">
        <f t="shared" si="11"/>
        <v>0</v>
      </c>
    </row>
    <row r="833" spans="2:11" ht="15" customHeight="1">
      <c r="B833" s="10" t="s">
        <v>54</v>
      </c>
      <c r="C833" s="5">
        <v>3431</v>
      </c>
      <c r="D833" s="167"/>
      <c r="E833" s="167"/>
      <c r="F833" s="167"/>
      <c r="G833" s="167"/>
      <c r="H833" s="167"/>
      <c r="I833" s="167"/>
      <c r="J833" s="167"/>
      <c r="K833" s="347">
        <f t="shared" si="11"/>
        <v>0</v>
      </c>
    </row>
    <row r="834" spans="2:11" ht="15" customHeight="1">
      <c r="B834" s="10" t="s">
        <v>122</v>
      </c>
      <c r="C834" s="5">
        <v>3432</v>
      </c>
      <c r="D834" s="167"/>
      <c r="E834" s="167"/>
      <c r="F834" s="167"/>
      <c r="G834" s="167"/>
      <c r="H834" s="167"/>
      <c r="I834" s="167"/>
      <c r="J834" s="167"/>
      <c r="K834" s="347">
        <f t="shared" si="11"/>
        <v>0</v>
      </c>
    </row>
    <row r="835" spans="2:11" ht="15" customHeight="1">
      <c r="B835" s="10" t="s">
        <v>174</v>
      </c>
      <c r="C835" s="5">
        <v>3433</v>
      </c>
      <c r="D835" s="167"/>
      <c r="E835" s="167"/>
      <c r="F835" s="167"/>
      <c r="G835" s="167"/>
      <c r="H835" s="167"/>
      <c r="I835" s="167"/>
      <c r="J835" s="167"/>
      <c r="K835" s="347">
        <f t="shared" si="11"/>
        <v>0</v>
      </c>
    </row>
    <row r="836" spans="2:11" ht="15" customHeight="1">
      <c r="B836" s="10" t="s">
        <v>55</v>
      </c>
      <c r="C836" s="5">
        <v>3440</v>
      </c>
      <c r="D836" s="167"/>
      <c r="E836" s="167"/>
      <c r="F836" s="167"/>
      <c r="G836" s="167"/>
      <c r="H836" s="167"/>
      <c r="I836" s="167"/>
      <c r="J836" s="167"/>
      <c r="K836" s="347">
        <f t="shared" si="11"/>
        <v>0</v>
      </c>
    </row>
    <row r="837" spans="2:11" ht="15" customHeight="1">
      <c r="B837" s="10" t="s">
        <v>194</v>
      </c>
      <c r="C837" s="5">
        <v>3495</v>
      </c>
      <c r="D837" s="167"/>
      <c r="E837" s="167"/>
      <c r="F837" s="167"/>
      <c r="G837" s="167"/>
      <c r="H837" s="167"/>
      <c r="I837" s="167"/>
      <c r="J837" s="167"/>
      <c r="K837" s="347">
        <f t="shared" si="11"/>
        <v>0</v>
      </c>
    </row>
    <row r="838" spans="2:11" ht="15" customHeight="1">
      <c r="B838" s="10" t="s">
        <v>56</v>
      </c>
      <c r="C838" s="5">
        <v>3496</v>
      </c>
      <c r="D838" s="167"/>
      <c r="E838" s="167"/>
      <c r="F838" s="167"/>
      <c r="G838" s="167"/>
      <c r="H838" s="167"/>
      <c r="I838" s="167"/>
      <c r="J838" s="167"/>
      <c r="K838" s="347">
        <f t="shared" si="11"/>
        <v>0</v>
      </c>
    </row>
    <row r="839" spans="2:11" ht="15" customHeight="1">
      <c r="B839" s="10" t="s">
        <v>261</v>
      </c>
      <c r="C839" s="5">
        <v>3497</v>
      </c>
      <c r="D839" s="167"/>
      <c r="E839" s="167"/>
      <c r="F839" s="167"/>
      <c r="G839" s="167"/>
      <c r="H839" s="167"/>
      <c r="I839" s="167"/>
      <c r="J839" s="167"/>
      <c r="K839" s="347">
        <f t="shared" si="11"/>
        <v>0</v>
      </c>
    </row>
    <row r="840" spans="2:11" ht="15" customHeight="1">
      <c r="B840" s="10" t="s">
        <v>325</v>
      </c>
      <c r="C840" s="53">
        <v>3400</v>
      </c>
      <c r="D840" s="341">
        <f aca="true" t="shared" si="12" ref="D840:J840">ROUND(SUM(D827:D839),2)</f>
        <v>0</v>
      </c>
      <c r="E840" s="341">
        <f t="shared" si="12"/>
        <v>0</v>
      </c>
      <c r="F840" s="341">
        <f t="shared" si="12"/>
        <v>0</v>
      </c>
      <c r="G840" s="341">
        <f t="shared" si="12"/>
        <v>0</v>
      </c>
      <c r="H840" s="341">
        <f t="shared" si="12"/>
        <v>0</v>
      </c>
      <c r="I840" s="341">
        <f t="shared" si="12"/>
        <v>0</v>
      </c>
      <c r="J840" s="341">
        <f t="shared" si="12"/>
        <v>0</v>
      </c>
      <c r="K840" s="346">
        <f t="shared" si="11"/>
        <v>0</v>
      </c>
    </row>
    <row r="841" spans="2:11" ht="15" customHeight="1">
      <c r="B841" s="18" t="s">
        <v>264</v>
      </c>
      <c r="C841" s="53">
        <v>3000</v>
      </c>
      <c r="D841" s="341">
        <f aca="true" t="shared" si="13" ref="D841:J841">ROUND(D825+D840+D818+D819,2)</f>
        <v>216631.28</v>
      </c>
      <c r="E841" s="346">
        <f t="shared" si="13"/>
        <v>0</v>
      </c>
      <c r="F841" s="346">
        <f t="shared" si="13"/>
        <v>0</v>
      </c>
      <c r="G841" s="346">
        <f t="shared" si="13"/>
        <v>0</v>
      </c>
      <c r="H841" s="346">
        <f t="shared" si="13"/>
        <v>0</v>
      </c>
      <c r="I841" s="346">
        <f t="shared" si="13"/>
        <v>0</v>
      </c>
      <c r="J841" s="346">
        <f t="shared" si="13"/>
        <v>0</v>
      </c>
      <c r="K841" s="341">
        <f t="shared" si="11"/>
        <v>216631.28</v>
      </c>
    </row>
    <row r="842" spans="2:11" ht="28.5" customHeight="1">
      <c r="B842" s="384" t="s">
        <v>25</v>
      </c>
      <c r="C842" s="59"/>
      <c r="D842" s="341"/>
      <c r="E842" s="341"/>
      <c r="F842" s="341"/>
      <c r="G842" s="341"/>
      <c r="H842" s="341"/>
      <c r="I842" s="341"/>
      <c r="J842" s="341"/>
      <c r="K842" s="341"/>
    </row>
    <row r="843" spans="2:11" ht="12.75">
      <c r="B843" s="406" t="s">
        <v>524</v>
      </c>
      <c r="C843" s="54"/>
      <c r="D843" s="262"/>
      <c r="E843" s="262"/>
      <c r="F843" s="262"/>
      <c r="G843" s="262"/>
      <c r="H843" s="262"/>
      <c r="I843" s="262"/>
      <c r="J843" s="262"/>
      <c r="K843" s="262"/>
    </row>
    <row r="844" spans="2:11" ht="12" customHeight="1">
      <c r="B844" s="10" t="s">
        <v>57</v>
      </c>
      <c r="C844" s="5">
        <v>710</v>
      </c>
      <c r="D844" s="167">
        <v>165000</v>
      </c>
      <c r="E844" s="167"/>
      <c r="F844" s="167"/>
      <c r="G844" s="167"/>
      <c r="H844" s="167"/>
      <c r="I844" s="167"/>
      <c r="J844" s="167"/>
      <c r="K844" s="347">
        <f aca="true" t="shared" si="14" ref="K844:K849">ROUND(SUM(D844:J844),2)</f>
        <v>165000</v>
      </c>
    </row>
    <row r="845" spans="2:11" ht="15" customHeight="1">
      <c r="B845" s="10" t="s">
        <v>58</v>
      </c>
      <c r="C845" s="5">
        <v>720</v>
      </c>
      <c r="D845" s="167">
        <v>55100</v>
      </c>
      <c r="E845" s="167"/>
      <c r="F845" s="167"/>
      <c r="G845" s="167"/>
      <c r="H845" s="167"/>
      <c r="I845" s="167"/>
      <c r="J845" s="167"/>
      <c r="K845" s="347">
        <f t="shared" si="14"/>
        <v>55100</v>
      </c>
    </row>
    <row r="846" spans="2:11" ht="15" customHeight="1">
      <c r="B846" s="10" t="s">
        <v>59</v>
      </c>
      <c r="C846" s="5">
        <v>730</v>
      </c>
      <c r="D846" s="167">
        <v>3722.42</v>
      </c>
      <c r="E846" s="167"/>
      <c r="F846" s="167"/>
      <c r="G846" s="167"/>
      <c r="H846" s="167"/>
      <c r="I846" s="167"/>
      <c r="J846" s="167"/>
      <c r="K846" s="347">
        <f t="shared" si="14"/>
        <v>3722.42</v>
      </c>
    </row>
    <row r="847" spans="2:11" ht="15" customHeight="1">
      <c r="B847" s="10" t="s">
        <v>512</v>
      </c>
      <c r="C847" s="5">
        <v>790</v>
      </c>
      <c r="D847" s="167"/>
      <c r="E847" s="167"/>
      <c r="F847" s="167"/>
      <c r="G847" s="167"/>
      <c r="H847" s="167"/>
      <c r="I847" s="167"/>
      <c r="J847" s="167"/>
      <c r="K847" s="347">
        <f t="shared" si="14"/>
        <v>0</v>
      </c>
    </row>
    <row r="848" spans="2:11" ht="15" customHeight="1">
      <c r="B848" s="9" t="s">
        <v>282</v>
      </c>
      <c r="C848" s="56"/>
      <c r="D848" s="341">
        <f aca="true" t="shared" si="15" ref="D848:J848">ROUND(SUM(D844:D847),2)</f>
        <v>223822.42</v>
      </c>
      <c r="E848" s="346">
        <f t="shared" si="15"/>
        <v>0</v>
      </c>
      <c r="F848" s="346">
        <f t="shared" si="15"/>
        <v>0</v>
      </c>
      <c r="G848" s="346">
        <f t="shared" si="15"/>
        <v>0</v>
      </c>
      <c r="H848" s="346">
        <f t="shared" si="15"/>
        <v>0</v>
      </c>
      <c r="I848" s="346">
        <f t="shared" si="15"/>
        <v>0</v>
      </c>
      <c r="J848" s="346">
        <f t="shared" si="15"/>
        <v>0</v>
      </c>
      <c r="K848" s="346">
        <f t="shared" si="14"/>
        <v>223822.42</v>
      </c>
    </row>
    <row r="849" spans="2:11" ht="15" customHeight="1">
      <c r="B849" s="19" t="s">
        <v>29</v>
      </c>
      <c r="C849" s="213"/>
      <c r="D849" s="341">
        <f aca="true" t="shared" si="16" ref="D849:J849">ROUND(D841-D848,2)</f>
        <v>-7191.14</v>
      </c>
      <c r="E849" s="341">
        <f t="shared" si="16"/>
        <v>0</v>
      </c>
      <c r="F849" s="341">
        <f t="shared" si="16"/>
        <v>0</v>
      </c>
      <c r="G849" s="341">
        <f t="shared" si="16"/>
        <v>0</v>
      </c>
      <c r="H849" s="341">
        <f t="shared" si="16"/>
        <v>0</v>
      </c>
      <c r="I849" s="341">
        <f t="shared" si="16"/>
        <v>0</v>
      </c>
      <c r="J849" s="341">
        <f t="shared" si="16"/>
        <v>0</v>
      </c>
      <c r="K849" s="341">
        <f t="shared" si="14"/>
        <v>-7191.14</v>
      </c>
    </row>
    <row r="850" spans="2:11" ht="28.5" customHeight="1">
      <c r="B850" s="389" t="s">
        <v>525</v>
      </c>
      <c r="C850" s="59"/>
      <c r="D850" s="341"/>
      <c r="E850" s="341"/>
      <c r="F850" s="341"/>
      <c r="G850" s="341"/>
      <c r="H850" s="341"/>
      <c r="I850" s="341"/>
      <c r="J850" s="341"/>
      <c r="K850" s="341"/>
    </row>
    <row r="851" spans="2:11" ht="12.75">
      <c r="B851" s="55" t="s">
        <v>447</v>
      </c>
      <c r="C851" s="292">
        <v>3710</v>
      </c>
      <c r="D851" s="113"/>
      <c r="E851" s="113"/>
      <c r="F851" s="113"/>
      <c r="G851" s="113"/>
      <c r="H851" s="113"/>
      <c r="I851" s="113"/>
      <c r="J851" s="113"/>
      <c r="K851" s="342">
        <f aca="true" t="shared" si="17" ref="K851:K866">ROUND(SUM(D851:J851),2)</f>
        <v>0</v>
      </c>
    </row>
    <row r="852" spans="2:11" ht="15" customHeight="1">
      <c r="B852" s="55" t="s">
        <v>118</v>
      </c>
      <c r="C852" s="103">
        <v>3791</v>
      </c>
      <c r="D852" s="167"/>
      <c r="E852" s="167"/>
      <c r="F852" s="167"/>
      <c r="G852" s="167"/>
      <c r="H852" s="167"/>
      <c r="I852" s="167"/>
      <c r="J852" s="167"/>
      <c r="K852" s="347">
        <f t="shared" si="17"/>
        <v>0</v>
      </c>
    </row>
    <row r="853" spans="2:11" ht="15" customHeight="1">
      <c r="B853" s="10" t="s">
        <v>449</v>
      </c>
      <c r="C853" s="103">
        <v>891</v>
      </c>
      <c r="D853" s="167"/>
      <c r="E853" s="167"/>
      <c r="F853" s="167"/>
      <c r="G853" s="167"/>
      <c r="H853" s="167"/>
      <c r="I853" s="167"/>
      <c r="J853" s="167"/>
      <c r="K853" s="347">
        <f t="shared" si="17"/>
        <v>0</v>
      </c>
    </row>
    <row r="854" spans="2:11" ht="15" customHeight="1">
      <c r="B854" s="55" t="s">
        <v>562</v>
      </c>
      <c r="C854" s="103">
        <v>3750</v>
      </c>
      <c r="D854" s="167"/>
      <c r="E854" s="167"/>
      <c r="F854" s="167"/>
      <c r="G854" s="167"/>
      <c r="H854" s="167"/>
      <c r="I854" s="167"/>
      <c r="J854" s="167"/>
      <c r="K854" s="347">
        <f t="shared" si="17"/>
        <v>0</v>
      </c>
    </row>
    <row r="855" spans="2:11" ht="15" customHeight="1">
      <c r="B855" s="55" t="s">
        <v>563</v>
      </c>
      <c r="C855" s="103">
        <v>3793</v>
      </c>
      <c r="D855" s="167"/>
      <c r="E855" s="167"/>
      <c r="F855" s="167"/>
      <c r="G855" s="167"/>
      <c r="H855" s="167"/>
      <c r="I855" s="167"/>
      <c r="J855" s="167"/>
      <c r="K855" s="347">
        <f t="shared" si="17"/>
        <v>0</v>
      </c>
    </row>
    <row r="856" spans="2:11" ht="15" customHeight="1">
      <c r="B856" s="450" t="s">
        <v>564</v>
      </c>
      <c r="C856" s="103">
        <v>893</v>
      </c>
      <c r="D856" s="167"/>
      <c r="E856" s="167"/>
      <c r="F856" s="167"/>
      <c r="G856" s="167"/>
      <c r="H856" s="167"/>
      <c r="I856" s="167"/>
      <c r="J856" s="167"/>
      <c r="K856" s="347">
        <f t="shared" si="17"/>
        <v>0</v>
      </c>
    </row>
    <row r="857" spans="2:11" ht="15" customHeight="1">
      <c r="B857" s="451" t="s">
        <v>190</v>
      </c>
      <c r="C857" s="103">
        <v>3720</v>
      </c>
      <c r="D857" s="167"/>
      <c r="E857" s="167"/>
      <c r="F857" s="167"/>
      <c r="G857" s="167"/>
      <c r="H857" s="167"/>
      <c r="I857" s="167"/>
      <c r="J857" s="167"/>
      <c r="K857" s="347">
        <f t="shared" si="17"/>
        <v>0</v>
      </c>
    </row>
    <row r="858" spans="2:11" ht="15" customHeight="1">
      <c r="B858" s="451" t="s">
        <v>60</v>
      </c>
      <c r="C858" s="103">
        <v>3760</v>
      </c>
      <c r="D858" s="167"/>
      <c r="E858" s="167"/>
      <c r="F858" s="167"/>
      <c r="G858" s="167"/>
      <c r="H858" s="167"/>
      <c r="I858" s="167"/>
      <c r="J858" s="167"/>
      <c r="K858" s="347">
        <f t="shared" si="17"/>
        <v>0</v>
      </c>
    </row>
    <row r="859" spans="2:11" ht="15" customHeight="1">
      <c r="B859" s="451" t="s">
        <v>448</v>
      </c>
      <c r="C859" s="103">
        <v>3715</v>
      </c>
      <c r="D859" s="167"/>
      <c r="E859" s="167"/>
      <c r="F859" s="167"/>
      <c r="G859" s="167"/>
      <c r="H859" s="167"/>
      <c r="I859" s="167"/>
      <c r="J859" s="167"/>
      <c r="K859" s="347">
        <f t="shared" si="17"/>
        <v>0</v>
      </c>
    </row>
    <row r="860" spans="2:11" ht="15" customHeight="1">
      <c r="B860" s="451" t="s">
        <v>119</v>
      </c>
      <c r="C860" s="103">
        <v>3792</v>
      </c>
      <c r="D860" s="167"/>
      <c r="E860" s="167"/>
      <c r="F860" s="167"/>
      <c r="G860" s="167"/>
      <c r="H860" s="167"/>
      <c r="I860" s="167"/>
      <c r="J860" s="167"/>
      <c r="K860" s="347">
        <f t="shared" si="17"/>
        <v>0</v>
      </c>
    </row>
    <row r="861" spans="2:11" ht="15" customHeight="1">
      <c r="B861" s="450" t="s">
        <v>450</v>
      </c>
      <c r="C861" s="103">
        <v>892</v>
      </c>
      <c r="D861" s="167"/>
      <c r="E861" s="167"/>
      <c r="F861" s="167"/>
      <c r="G861" s="167"/>
      <c r="H861" s="167"/>
      <c r="I861" s="167"/>
      <c r="J861" s="167"/>
      <c r="K861" s="347">
        <f t="shared" si="17"/>
        <v>0</v>
      </c>
    </row>
    <row r="862" spans="2:11" ht="15" customHeight="1">
      <c r="B862" s="450" t="s">
        <v>510</v>
      </c>
      <c r="C862" s="103">
        <v>761</v>
      </c>
      <c r="D862" s="167"/>
      <c r="E862" s="167"/>
      <c r="F862" s="167"/>
      <c r="G862" s="167"/>
      <c r="H862" s="167"/>
      <c r="I862" s="167"/>
      <c r="J862" s="167"/>
      <c r="K862" s="347">
        <f t="shared" si="17"/>
        <v>0</v>
      </c>
    </row>
    <row r="863" spans="2:11" ht="15" customHeight="1">
      <c r="B863" s="451" t="s">
        <v>584</v>
      </c>
      <c r="C863" s="103">
        <v>3755</v>
      </c>
      <c r="D863" s="167"/>
      <c r="E863" s="167"/>
      <c r="F863" s="167"/>
      <c r="G863" s="167"/>
      <c r="H863" s="167"/>
      <c r="I863" s="167"/>
      <c r="J863" s="167"/>
      <c r="K863" s="347">
        <f t="shared" si="17"/>
        <v>0</v>
      </c>
    </row>
    <row r="864" spans="2:11" ht="15" customHeight="1">
      <c r="B864" s="451" t="s">
        <v>565</v>
      </c>
      <c r="C864" s="103">
        <v>3794</v>
      </c>
      <c r="D864" s="167"/>
      <c r="E864" s="167"/>
      <c r="F864" s="167"/>
      <c r="G864" s="167"/>
      <c r="H864" s="167"/>
      <c r="I864" s="167"/>
      <c r="J864" s="167"/>
      <c r="K864" s="347">
        <f t="shared" si="17"/>
        <v>0</v>
      </c>
    </row>
    <row r="865" spans="2:11" ht="15" customHeight="1">
      <c r="B865" s="452" t="s">
        <v>583</v>
      </c>
      <c r="C865" s="232">
        <v>894</v>
      </c>
      <c r="D865" s="114"/>
      <c r="E865" s="114"/>
      <c r="F865" s="114"/>
      <c r="G865" s="114"/>
      <c r="H865" s="114"/>
      <c r="I865" s="114"/>
      <c r="J865" s="114"/>
      <c r="K865" s="347">
        <f t="shared" si="17"/>
        <v>0</v>
      </c>
    </row>
    <row r="866" spans="2:11" ht="15" customHeight="1">
      <c r="B866" s="450" t="s">
        <v>509</v>
      </c>
      <c r="C866" s="103">
        <v>762</v>
      </c>
      <c r="D866" s="167"/>
      <c r="E866" s="167"/>
      <c r="F866" s="167"/>
      <c r="G866" s="167"/>
      <c r="H866" s="167"/>
      <c r="I866" s="167"/>
      <c r="J866" s="167"/>
      <c r="K866" s="347">
        <f t="shared" si="17"/>
        <v>0</v>
      </c>
    </row>
    <row r="867" spans="2:11" ht="12.75">
      <c r="B867" s="453" t="s">
        <v>34</v>
      </c>
      <c r="C867" s="218"/>
      <c r="D867" s="248"/>
      <c r="E867" s="262"/>
      <c r="F867" s="248"/>
      <c r="G867" s="248"/>
      <c r="H867" s="248"/>
      <c r="I867" s="248"/>
      <c r="J867" s="248"/>
      <c r="K867" s="262"/>
    </row>
    <row r="868" spans="2:11" ht="12.75">
      <c r="B868" s="10" t="s">
        <v>311</v>
      </c>
      <c r="C868" s="103">
        <v>3610</v>
      </c>
      <c r="D868" s="167"/>
      <c r="E868" s="167"/>
      <c r="F868" s="167"/>
      <c r="G868" s="167"/>
      <c r="H868" s="167"/>
      <c r="I868" s="167"/>
      <c r="J868" s="167"/>
      <c r="K868" s="347">
        <f aca="true" t="shared" si="18" ref="K868:K875">ROUND(SUM(D868:J868),2)</f>
        <v>0</v>
      </c>
    </row>
    <row r="869" spans="2:11" ht="15" customHeight="1">
      <c r="B869" s="10" t="s">
        <v>284</v>
      </c>
      <c r="C869" s="103">
        <v>3630</v>
      </c>
      <c r="D869" s="167"/>
      <c r="E869" s="167"/>
      <c r="F869" s="167"/>
      <c r="G869" s="167"/>
      <c r="H869" s="167"/>
      <c r="I869" s="167"/>
      <c r="J869" s="167"/>
      <c r="K869" s="347">
        <f t="shared" si="18"/>
        <v>0</v>
      </c>
    </row>
    <row r="870" spans="2:11" ht="15" customHeight="1">
      <c r="B870" s="10" t="s">
        <v>285</v>
      </c>
      <c r="C870" s="103">
        <v>3640</v>
      </c>
      <c r="D870" s="114"/>
      <c r="E870" s="114"/>
      <c r="F870" s="114"/>
      <c r="G870" s="114"/>
      <c r="H870" s="114"/>
      <c r="I870" s="114"/>
      <c r="J870" s="167"/>
      <c r="K870" s="347">
        <f t="shared" si="18"/>
        <v>0</v>
      </c>
    </row>
    <row r="871" spans="2:11" ht="15" customHeight="1">
      <c r="B871" s="10" t="s">
        <v>312</v>
      </c>
      <c r="C871" s="103">
        <v>3650</v>
      </c>
      <c r="D871" s="114"/>
      <c r="E871" s="114"/>
      <c r="F871" s="114"/>
      <c r="G871" s="114"/>
      <c r="H871" s="114"/>
      <c r="I871" s="114"/>
      <c r="J871" s="167"/>
      <c r="K871" s="347">
        <f t="shared" si="18"/>
        <v>0</v>
      </c>
    </row>
    <row r="872" spans="2:11" ht="15" customHeight="1">
      <c r="B872" s="10" t="s">
        <v>286</v>
      </c>
      <c r="C872" s="103">
        <v>3660</v>
      </c>
      <c r="D872" s="114"/>
      <c r="E872" s="114"/>
      <c r="F872" s="114"/>
      <c r="G872" s="114"/>
      <c r="H872" s="114"/>
      <c r="I872" s="114"/>
      <c r="J872" s="167"/>
      <c r="K872" s="347">
        <f t="shared" si="18"/>
        <v>0</v>
      </c>
    </row>
    <row r="873" spans="2:11" ht="15" customHeight="1">
      <c r="B873" s="10" t="s">
        <v>287</v>
      </c>
      <c r="C873" s="103">
        <v>3670</v>
      </c>
      <c r="D873" s="114"/>
      <c r="E873" s="114"/>
      <c r="F873" s="114"/>
      <c r="G873" s="114"/>
      <c r="H873" s="114"/>
      <c r="I873" s="114"/>
      <c r="J873" s="167"/>
      <c r="K873" s="347">
        <f t="shared" si="18"/>
        <v>0</v>
      </c>
    </row>
    <row r="874" spans="2:11" ht="15" customHeight="1">
      <c r="B874" s="10" t="s">
        <v>288</v>
      </c>
      <c r="C874" s="103">
        <v>3690</v>
      </c>
      <c r="D874" s="114"/>
      <c r="E874" s="114"/>
      <c r="F874" s="114"/>
      <c r="G874" s="114"/>
      <c r="H874" s="114"/>
      <c r="I874" s="114"/>
      <c r="J874" s="167"/>
      <c r="K874" s="347">
        <f t="shared" si="18"/>
        <v>0</v>
      </c>
    </row>
    <row r="875" spans="2:11" ht="15" customHeight="1">
      <c r="B875" s="10" t="s">
        <v>289</v>
      </c>
      <c r="C875" s="106">
        <v>3600</v>
      </c>
      <c r="D875" s="341">
        <f aca="true" t="shared" si="19" ref="D875:J875">ROUND(SUM(D868:D874),2)</f>
        <v>0</v>
      </c>
      <c r="E875" s="346">
        <f t="shared" si="19"/>
        <v>0</v>
      </c>
      <c r="F875" s="346">
        <f t="shared" si="19"/>
        <v>0</v>
      </c>
      <c r="G875" s="346">
        <f t="shared" si="19"/>
        <v>0</v>
      </c>
      <c r="H875" s="346">
        <f t="shared" si="19"/>
        <v>0</v>
      </c>
      <c r="I875" s="346">
        <f t="shared" si="19"/>
        <v>0</v>
      </c>
      <c r="J875" s="346">
        <f t="shared" si="19"/>
        <v>0</v>
      </c>
      <c r="K875" s="341">
        <f t="shared" si="18"/>
        <v>0</v>
      </c>
    </row>
    <row r="876" spans="2:11" ht="12.75">
      <c r="B876" s="20" t="s">
        <v>35</v>
      </c>
      <c r="C876" s="218"/>
      <c r="D876" s="262"/>
      <c r="E876" s="262"/>
      <c r="F876" s="262"/>
      <c r="G876" s="262"/>
      <c r="H876" s="262"/>
      <c r="I876" s="262"/>
      <c r="J876" s="262"/>
      <c r="K876" s="262"/>
    </row>
    <row r="877" spans="2:11" ht="12.75">
      <c r="B877" s="10" t="s">
        <v>313</v>
      </c>
      <c r="C877" s="292">
        <v>910</v>
      </c>
      <c r="D877" s="113"/>
      <c r="E877" s="113"/>
      <c r="F877" s="113"/>
      <c r="G877" s="113"/>
      <c r="H877" s="113"/>
      <c r="I877" s="113"/>
      <c r="J877" s="167"/>
      <c r="K877" s="347">
        <f aca="true" t="shared" si="20" ref="K877:K895">ROUND(SUM(D877:J877),2)</f>
        <v>0</v>
      </c>
    </row>
    <row r="878" spans="2:11" ht="15" customHeight="1">
      <c r="B878" s="50" t="s">
        <v>291</v>
      </c>
      <c r="C878" s="232">
        <v>930</v>
      </c>
      <c r="D878" s="114"/>
      <c r="E878" s="114"/>
      <c r="F878" s="114"/>
      <c r="G878" s="114"/>
      <c r="H878" s="114"/>
      <c r="I878" s="114"/>
      <c r="J878" s="167"/>
      <c r="K878" s="347">
        <f t="shared" si="20"/>
        <v>0</v>
      </c>
    </row>
    <row r="879" spans="2:11" ht="15" customHeight="1">
      <c r="B879" s="50" t="s">
        <v>292</v>
      </c>
      <c r="C879" s="232">
        <v>940</v>
      </c>
      <c r="D879" s="114"/>
      <c r="E879" s="114"/>
      <c r="F879" s="114"/>
      <c r="G879" s="114"/>
      <c r="H879" s="114"/>
      <c r="I879" s="114"/>
      <c r="J879" s="167"/>
      <c r="K879" s="347">
        <f t="shared" si="20"/>
        <v>0</v>
      </c>
    </row>
    <row r="880" spans="2:11" ht="15" customHeight="1">
      <c r="B880" s="10" t="s">
        <v>312</v>
      </c>
      <c r="C880" s="103">
        <v>950</v>
      </c>
      <c r="D880" s="167"/>
      <c r="E880" s="167"/>
      <c r="F880" s="167"/>
      <c r="G880" s="167"/>
      <c r="H880" s="167"/>
      <c r="I880" s="167"/>
      <c r="J880" s="167"/>
      <c r="K880" s="347">
        <f t="shared" si="20"/>
        <v>0</v>
      </c>
    </row>
    <row r="881" spans="2:11" ht="15" customHeight="1">
      <c r="B881" s="10" t="s">
        <v>293</v>
      </c>
      <c r="C881" s="103">
        <v>960</v>
      </c>
      <c r="D881" s="167"/>
      <c r="E881" s="167"/>
      <c r="F881" s="167"/>
      <c r="G881" s="167"/>
      <c r="H881" s="167"/>
      <c r="I881" s="167"/>
      <c r="J881" s="167"/>
      <c r="K881" s="347">
        <f t="shared" si="20"/>
        <v>0</v>
      </c>
    </row>
    <row r="882" spans="2:11" ht="15" customHeight="1">
      <c r="B882" s="10" t="s">
        <v>294</v>
      </c>
      <c r="C882" s="103">
        <v>970</v>
      </c>
      <c r="D882" s="114"/>
      <c r="E882" s="114"/>
      <c r="F882" s="114"/>
      <c r="G882" s="114"/>
      <c r="H882" s="114"/>
      <c r="I882" s="114"/>
      <c r="J882" s="167"/>
      <c r="K882" s="347">
        <f t="shared" si="20"/>
        <v>0</v>
      </c>
    </row>
    <row r="883" spans="2:11" ht="15" customHeight="1">
      <c r="B883" s="10" t="s">
        <v>295</v>
      </c>
      <c r="C883" s="5">
        <v>990</v>
      </c>
      <c r="D883" s="114"/>
      <c r="E883" s="114"/>
      <c r="F883" s="114"/>
      <c r="G883" s="114"/>
      <c r="H883" s="114"/>
      <c r="I883" s="114"/>
      <c r="J883" s="167"/>
      <c r="K883" s="347">
        <f t="shared" si="20"/>
        <v>0</v>
      </c>
    </row>
    <row r="884" spans="2:11" ht="15" customHeight="1">
      <c r="B884" s="10" t="s">
        <v>296</v>
      </c>
      <c r="C884" s="53">
        <v>9700</v>
      </c>
      <c r="D884" s="341">
        <f aca="true" t="shared" si="21" ref="D884:J884">ROUND(SUM(D877:D883),2)</f>
        <v>0</v>
      </c>
      <c r="E884" s="346">
        <f t="shared" si="21"/>
        <v>0</v>
      </c>
      <c r="F884" s="346">
        <f t="shared" si="21"/>
        <v>0</v>
      </c>
      <c r="G884" s="346">
        <f t="shared" si="21"/>
        <v>0</v>
      </c>
      <c r="H884" s="346">
        <f t="shared" si="21"/>
        <v>0</v>
      </c>
      <c r="I884" s="346">
        <f t="shared" si="21"/>
        <v>0</v>
      </c>
      <c r="J884" s="346">
        <f t="shared" si="21"/>
        <v>0</v>
      </c>
      <c r="K884" s="341">
        <f t="shared" si="20"/>
        <v>0</v>
      </c>
    </row>
    <row r="885" spans="2:11" ht="15" customHeight="1">
      <c r="B885" s="18" t="s">
        <v>171</v>
      </c>
      <c r="C885" s="53"/>
      <c r="D885" s="341">
        <f aca="true" t="shared" si="22" ref="D885:J885">ROUND(SUM(D851:D866)+D875+D884,2)</f>
        <v>0</v>
      </c>
      <c r="E885" s="341">
        <f t="shared" si="22"/>
        <v>0</v>
      </c>
      <c r="F885" s="341">
        <f t="shared" si="22"/>
        <v>0</v>
      </c>
      <c r="G885" s="341">
        <f t="shared" si="22"/>
        <v>0</v>
      </c>
      <c r="H885" s="341">
        <f t="shared" si="22"/>
        <v>0</v>
      </c>
      <c r="I885" s="341">
        <f t="shared" si="22"/>
        <v>0</v>
      </c>
      <c r="J885" s="341">
        <f t="shared" si="22"/>
        <v>0</v>
      </c>
      <c r="K885" s="341">
        <f t="shared" si="20"/>
        <v>0</v>
      </c>
    </row>
    <row r="886" spans="2:11" ht="15" customHeight="1">
      <c r="B886" s="18" t="s">
        <v>123</v>
      </c>
      <c r="C886" s="53"/>
      <c r="D886" s="341">
        <f aca="true" t="shared" si="23" ref="D886:J886">ROUND(D849+D885,2)</f>
        <v>-7191.14</v>
      </c>
      <c r="E886" s="346">
        <f t="shared" si="23"/>
        <v>0</v>
      </c>
      <c r="F886" s="346">
        <f t="shared" si="23"/>
        <v>0</v>
      </c>
      <c r="G886" s="346">
        <f t="shared" si="23"/>
        <v>0</v>
      </c>
      <c r="H886" s="346">
        <f t="shared" si="23"/>
        <v>0</v>
      </c>
      <c r="I886" s="346">
        <f t="shared" si="23"/>
        <v>0</v>
      </c>
      <c r="J886" s="346">
        <f t="shared" si="23"/>
        <v>0</v>
      </c>
      <c r="K886" s="346">
        <f t="shared" si="20"/>
        <v>-7191.14</v>
      </c>
    </row>
    <row r="887" spans="2:11" ht="15" customHeight="1">
      <c r="B887" s="88" t="s">
        <v>493</v>
      </c>
      <c r="C887" s="89">
        <v>2800</v>
      </c>
      <c r="D887" s="113">
        <v>35208.3</v>
      </c>
      <c r="E887" s="113"/>
      <c r="F887" s="113"/>
      <c r="G887" s="113"/>
      <c r="H887" s="113"/>
      <c r="I887" s="113"/>
      <c r="J887" s="167"/>
      <c r="K887" s="347">
        <f t="shared" si="20"/>
        <v>35208.3</v>
      </c>
    </row>
    <row r="888" spans="2:11" ht="15" customHeight="1">
      <c r="B888" s="88" t="s">
        <v>432</v>
      </c>
      <c r="C888" s="90">
        <v>2891</v>
      </c>
      <c r="D888" s="348"/>
      <c r="E888" s="348"/>
      <c r="F888" s="348"/>
      <c r="G888" s="348"/>
      <c r="H888" s="348"/>
      <c r="I888" s="348"/>
      <c r="J888" s="291"/>
      <c r="K888" s="262">
        <f t="shared" si="20"/>
        <v>0</v>
      </c>
    </row>
    <row r="889" spans="2:11" ht="15" customHeight="1">
      <c r="B889" s="135" t="s">
        <v>398</v>
      </c>
      <c r="C889" s="136"/>
      <c r="D889" s="349"/>
      <c r="E889" s="306"/>
      <c r="F889" s="306"/>
      <c r="G889" s="306"/>
      <c r="H889" s="306"/>
      <c r="I889" s="306"/>
      <c r="J889" s="306"/>
      <c r="K889" s="287"/>
    </row>
    <row r="890" spans="2:11" ht="15" customHeight="1">
      <c r="B890" s="84" t="s">
        <v>399</v>
      </c>
      <c r="C890" s="74">
        <v>2710</v>
      </c>
      <c r="D890" s="350"/>
      <c r="E890" s="294"/>
      <c r="F890" s="294"/>
      <c r="G890" s="294"/>
      <c r="H890" s="294"/>
      <c r="I890" s="294"/>
      <c r="J890" s="294"/>
      <c r="K890" s="342">
        <f t="shared" si="20"/>
        <v>0</v>
      </c>
    </row>
    <row r="891" spans="2:11" ht="15" customHeight="1">
      <c r="B891" s="23" t="s">
        <v>400</v>
      </c>
      <c r="C891" s="89">
        <v>2720</v>
      </c>
      <c r="D891" s="113">
        <v>28017.16</v>
      </c>
      <c r="E891" s="113"/>
      <c r="F891" s="113"/>
      <c r="G891" s="113"/>
      <c r="H891" s="113"/>
      <c r="I891" s="113"/>
      <c r="J891" s="167"/>
      <c r="K891" s="347">
        <f t="shared" si="20"/>
        <v>28017.16</v>
      </c>
    </row>
    <row r="892" spans="2:11" ht="15" customHeight="1">
      <c r="B892" s="23" t="s">
        <v>401</v>
      </c>
      <c r="C892" s="89">
        <v>2730</v>
      </c>
      <c r="D892" s="114"/>
      <c r="E892" s="114"/>
      <c r="F892" s="114"/>
      <c r="G892" s="114"/>
      <c r="H892" s="114"/>
      <c r="I892" s="114"/>
      <c r="J892" s="167"/>
      <c r="K892" s="347">
        <f t="shared" si="20"/>
        <v>0</v>
      </c>
    </row>
    <row r="893" spans="2:11" ht="15" customHeight="1">
      <c r="B893" s="23" t="s">
        <v>402</v>
      </c>
      <c r="C893" s="89">
        <v>2740</v>
      </c>
      <c r="D893" s="114"/>
      <c r="E893" s="114"/>
      <c r="F893" s="114"/>
      <c r="G893" s="114"/>
      <c r="H893" s="114"/>
      <c r="I893" s="114"/>
      <c r="J893" s="167"/>
      <c r="K893" s="347">
        <f t="shared" si="20"/>
        <v>0</v>
      </c>
    </row>
    <row r="894" spans="2:11" ht="15" customHeight="1">
      <c r="B894" s="23" t="s">
        <v>403</v>
      </c>
      <c r="C894" s="89">
        <v>2750</v>
      </c>
      <c r="D894" s="114"/>
      <c r="E894" s="114"/>
      <c r="F894" s="114"/>
      <c r="G894" s="114"/>
      <c r="H894" s="114"/>
      <c r="I894" s="114"/>
      <c r="J894" s="114"/>
      <c r="K894" s="341">
        <f t="shared" si="20"/>
        <v>0</v>
      </c>
    </row>
    <row r="895" spans="2:11" ht="15" customHeight="1">
      <c r="B895" s="25" t="s">
        <v>489</v>
      </c>
      <c r="C895" s="78">
        <v>2700</v>
      </c>
      <c r="D895" s="342">
        <f>ROUND(SUM(D890:D894),2)</f>
        <v>28017.16</v>
      </c>
      <c r="E895" s="342">
        <f aca="true" t="shared" si="24" ref="E895:J895">ROUND(SUM(E890:E894),2)</f>
        <v>0</v>
      </c>
      <c r="F895" s="342">
        <f t="shared" si="24"/>
        <v>0</v>
      </c>
      <c r="G895" s="342">
        <f t="shared" si="24"/>
        <v>0</v>
      </c>
      <c r="H895" s="342">
        <f t="shared" si="24"/>
        <v>0</v>
      </c>
      <c r="I895" s="342">
        <f t="shared" si="24"/>
        <v>0</v>
      </c>
      <c r="J895" s="342">
        <f t="shared" si="24"/>
        <v>0</v>
      </c>
      <c r="K895" s="342">
        <f t="shared" si="20"/>
        <v>28017.16</v>
      </c>
    </row>
    <row r="896" spans="2:11" ht="12.75">
      <c r="B896" s="4"/>
      <c r="C896" s="60"/>
      <c r="D896" s="62"/>
      <c r="E896" s="62"/>
      <c r="F896" s="62"/>
      <c r="G896" s="62"/>
      <c r="H896" s="62"/>
      <c r="I896" s="62"/>
      <c r="J896" s="62"/>
      <c r="K896" s="62"/>
    </row>
    <row r="897" spans="2:11" ht="16.5" customHeight="1">
      <c r="B897" s="43" t="s">
        <v>39</v>
      </c>
      <c r="C897" s="60"/>
      <c r="D897" s="4"/>
      <c r="E897" s="4"/>
      <c r="F897" s="4"/>
      <c r="G897" s="4"/>
      <c r="H897" s="60"/>
      <c r="I897" s="41"/>
      <c r="J897" s="41"/>
      <c r="K897" s="41"/>
    </row>
    <row r="900" spans="1:10" ht="12.75">
      <c r="A900" s="2" t="s">
        <v>134</v>
      </c>
      <c r="B900" s="22" t="str">
        <f>$B$1</f>
        <v>DISTRICT SCHOOL BOARD OF OKEECHOBEE COUNTY </v>
      </c>
      <c r="E900" s="3"/>
      <c r="F900" s="1"/>
      <c r="G900" s="1"/>
      <c r="H900" s="1"/>
      <c r="J900" s="35"/>
    </row>
    <row r="901" spans="2:14" ht="12.75">
      <c r="B901" s="22" t="s">
        <v>392</v>
      </c>
      <c r="E901" s="1"/>
      <c r="F901" s="31"/>
      <c r="G901" s="1"/>
      <c r="I901" s="1"/>
      <c r="J901" s="35"/>
      <c r="N901" s="1" t="s">
        <v>182</v>
      </c>
    </row>
    <row r="902" spans="2:14" ht="12.75">
      <c r="B902" s="31" t="str">
        <f>+B4</f>
        <v>For the Fiscal Year Ended June 30, 2013</v>
      </c>
      <c r="C902" s="35"/>
      <c r="D902" s="35"/>
      <c r="G902" s="1"/>
      <c r="I902" s="1"/>
      <c r="K902" s="141"/>
      <c r="N902" s="1" t="s">
        <v>93</v>
      </c>
    </row>
    <row r="903" spans="2:14" s="229" customFormat="1" ht="38.25">
      <c r="B903" s="478" t="s">
        <v>48</v>
      </c>
      <c r="C903" s="459" t="s">
        <v>523</v>
      </c>
      <c r="D903" s="131" t="s">
        <v>376</v>
      </c>
      <c r="E903" s="131" t="s">
        <v>589</v>
      </c>
      <c r="F903" s="130" t="s">
        <v>591</v>
      </c>
      <c r="G903" s="131" t="s">
        <v>527</v>
      </c>
      <c r="H903" s="131" t="s">
        <v>528</v>
      </c>
      <c r="I903" s="131" t="s">
        <v>592</v>
      </c>
      <c r="J903" s="130" t="s">
        <v>593</v>
      </c>
      <c r="K903" s="131" t="s">
        <v>189</v>
      </c>
      <c r="L903" s="130" t="s">
        <v>529</v>
      </c>
      <c r="M903" s="407" t="s">
        <v>384</v>
      </c>
      <c r="N903" s="459" t="s">
        <v>76</v>
      </c>
    </row>
    <row r="904" spans="2:14" ht="12.75">
      <c r="B904" s="479"/>
      <c r="C904" s="459"/>
      <c r="D904" s="132">
        <v>310</v>
      </c>
      <c r="E904" s="133">
        <v>320</v>
      </c>
      <c r="F904" s="133">
        <v>330</v>
      </c>
      <c r="G904" s="133">
        <v>340</v>
      </c>
      <c r="H904" s="133">
        <v>350</v>
      </c>
      <c r="I904" s="133">
        <v>360</v>
      </c>
      <c r="J904" s="133">
        <v>370</v>
      </c>
      <c r="K904" s="133">
        <v>380</v>
      </c>
      <c r="L904" s="133">
        <v>390</v>
      </c>
      <c r="M904" s="133">
        <v>399</v>
      </c>
      <c r="N904" s="459"/>
    </row>
    <row r="905" spans="2:14" ht="15.75" customHeight="1">
      <c r="B905" s="13" t="s">
        <v>222</v>
      </c>
      <c r="C905" s="90"/>
      <c r="D905" s="271"/>
      <c r="E905" s="271"/>
      <c r="F905" s="271"/>
      <c r="G905" s="271"/>
      <c r="H905" s="271"/>
      <c r="I905" s="271"/>
      <c r="J905" s="271"/>
      <c r="K905" s="271"/>
      <c r="L905" s="271"/>
      <c r="M905" s="271"/>
      <c r="N905" s="271"/>
    </row>
    <row r="906" spans="2:14" ht="15.75" customHeight="1">
      <c r="B906" s="23" t="s">
        <v>63</v>
      </c>
      <c r="C906" s="89">
        <v>3199</v>
      </c>
      <c r="D906" s="266"/>
      <c r="E906" s="266"/>
      <c r="F906" s="266"/>
      <c r="G906" s="266"/>
      <c r="H906" s="266"/>
      <c r="I906" s="266"/>
      <c r="J906" s="291"/>
      <c r="K906" s="291"/>
      <c r="L906" s="291"/>
      <c r="M906" s="291"/>
      <c r="N906" s="262">
        <f>ROUND(SUM(D906:M906),2)</f>
        <v>0</v>
      </c>
    </row>
    <row r="907" spans="2:14" ht="15.75" customHeight="1">
      <c r="B907" s="134" t="s">
        <v>120</v>
      </c>
      <c r="C907" s="90">
        <v>3299</v>
      </c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341">
        <f>ROUND(SUM(D907:M907),2)</f>
        <v>0</v>
      </c>
    </row>
    <row r="908" spans="2:14" ht="15.75" customHeight="1">
      <c r="B908" s="135" t="s">
        <v>9</v>
      </c>
      <c r="C908" s="136"/>
      <c r="D908" s="248"/>
      <c r="E908" s="248"/>
      <c r="F908" s="248"/>
      <c r="G908" s="248"/>
      <c r="H908" s="248"/>
      <c r="I908" s="248"/>
      <c r="J908" s="248"/>
      <c r="K908" s="248"/>
      <c r="L908" s="248"/>
      <c r="M908" s="248"/>
      <c r="N908" s="262"/>
    </row>
    <row r="909" spans="2:14" ht="15.75" customHeight="1">
      <c r="B909" s="84" t="s">
        <v>64</v>
      </c>
      <c r="C909" s="74">
        <v>3321</v>
      </c>
      <c r="D909" s="167"/>
      <c r="E909" s="167"/>
      <c r="F909" s="167"/>
      <c r="G909" s="167"/>
      <c r="H909" s="167"/>
      <c r="I909" s="167">
        <v>38033.29</v>
      </c>
      <c r="J909" s="167"/>
      <c r="K909" s="167"/>
      <c r="L909" s="167"/>
      <c r="M909" s="167"/>
      <c r="N909" s="342">
        <f aca="true" t="shared" si="25" ref="N909:N920">ROUND(SUM(D909:M909),2)</f>
        <v>38033.29</v>
      </c>
    </row>
    <row r="910" spans="2:14" ht="15.75" customHeight="1">
      <c r="B910" s="23" t="s">
        <v>50</v>
      </c>
      <c r="C910" s="89">
        <v>3325</v>
      </c>
      <c r="D910" s="167"/>
      <c r="E910" s="167"/>
      <c r="F910" s="167"/>
      <c r="G910" s="167"/>
      <c r="H910" s="167"/>
      <c r="I910" s="167">
        <v>2429.67</v>
      </c>
      <c r="J910" s="167"/>
      <c r="K910" s="167"/>
      <c r="L910" s="167"/>
      <c r="M910" s="167"/>
      <c r="N910" s="342">
        <f t="shared" si="25"/>
        <v>2429.67</v>
      </c>
    </row>
    <row r="911" spans="2:14" ht="15.75" customHeight="1">
      <c r="B911" s="23" t="s">
        <v>191</v>
      </c>
      <c r="C911" s="89">
        <v>3341</v>
      </c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  <c r="N911" s="342">
        <f t="shared" si="25"/>
        <v>0</v>
      </c>
    </row>
    <row r="912" spans="2:14" ht="15.75" customHeight="1">
      <c r="B912" s="23" t="s">
        <v>193</v>
      </c>
      <c r="C912" s="89">
        <v>3391</v>
      </c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  <c r="N912" s="342">
        <f t="shared" si="25"/>
        <v>0</v>
      </c>
    </row>
    <row r="913" spans="2:14" ht="15.75" customHeight="1">
      <c r="B913" s="23" t="s">
        <v>65</v>
      </c>
      <c r="C913" s="89">
        <v>3392</v>
      </c>
      <c r="D913" s="167"/>
      <c r="E913" s="167"/>
      <c r="F913" s="167"/>
      <c r="G913" s="167"/>
      <c r="H913" s="167"/>
      <c r="I913" s="167"/>
      <c r="J913" s="167"/>
      <c r="K913" s="167"/>
      <c r="L913" s="167"/>
      <c r="M913" s="167"/>
      <c r="N913" s="342">
        <f t="shared" si="25"/>
        <v>0</v>
      </c>
    </row>
    <row r="914" spans="2:14" ht="15.75" customHeight="1">
      <c r="B914" s="23" t="s">
        <v>585</v>
      </c>
      <c r="C914" s="89">
        <v>3393</v>
      </c>
      <c r="D914" s="167"/>
      <c r="E914" s="167"/>
      <c r="F914" s="167"/>
      <c r="G914" s="167"/>
      <c r="H914" s="167"/>
      <c r="I914" s="167"/>
      <c r="J914" s="167"/>
      <c r="K914" s="167"/>
      <c r="L914" s="167"/>
      <c r="M914" s="167"/>
      <c r="N914" s="342">
        <f t="shared" si="25"/>
        <v>0</v>
      </c>
    </row>
    <row r="915" spans="2:14" ht="15.75" customHeight="1">
      <c r="B915" s="23" t="s">
        <v>586</v>
      </c>
      <c r="C915" s="89">
        <v>3394</v>
      </c>
      <c r="D915" s="167"/>
      <c r="E915" s="167"/>
      <c r="F915" s="167"/>
      <c r="G915" s="167"/>
      <c r="H915" s="167"/>
      <c r="I915" s="167"/>
      <c r="J915" s="167"/>
      <c r="K915" s="167"/>
      <c r="L915" s="167"/>
      <c r="M915" s="167"/>
      <c r="N915" s="342">
        <f t="shared" si="25"/>
        <v>0</v>
      </c>
    </row>
    <row r="916" spans="2:14" ht="15.75" customHeight="1">
      <c r="B916" s="98" t="s">
        <v>66</v>
      </c>
      <c r="C916" s="5">
        <v>3395</v>
      </c>
      <c r="D916" s="167"/>
      <c r="E916" s="167"/>
      <c r="F916" s="167"/>
      <c r="G916" s="167"/>
      <c r="H916" s="167"/>
      <c r="I916" s="167"/>
      <c r="J916" s="167"/>
      <c r="K916" s="167"/>
      <c r="L916" s="167"/>
      <c r="M916" s="167"/>
      <c r="N916" s="342">
        <f t="shared" si="25"/>
        <v>0</v>
      </c>
    </row>
    <row r="917" spans="2:14" ht="15.75" customHeight="1">
      <c r="B917" s="98" t="s">
        <v>457</v>
      </c>
      <c r="C917" s="5">
        <v>3396</v>
      </c>
      <c r="D917" s="167"/>
      <c r="E917" s="167"/>
      <c r="F917" s="167"/>
      <c r="G917" s="167"/>
      <c r="H917" s="167"/>
      <c r="I917" s="167"/>
      <c r="J917" s="167"/>
      <c r="K917" s="167"/>
      <c r="L917" s="167"/>
      <c r="M917" s="167"/>
      <c r="N917" s="342">
        <f t="shared" si="25"/>
        <v>0</v>
      </c>
    </row>
    <row r="918" spans="2:14" ht="15.75" customHeight="1">
      <c r="B918" s="98" t="s">
        <v>121</v>
      </c>
      <c r="C918" s="5">
        <v>3397</v>
      </c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  <c r="N918" s="342">
        <f t="shared" si="25"/>
        <v>0</v>
      </c>
    </row>
    <row r="919" spans="2:14" ht="15.75" customHeight="1">
      <c r="B919" s="98" t="s">
        <v>303</v>
      </c>
      <c r="C919" s="5">
        <v>3399</v>
      </c>
      <c r="D919" s="167"/>
      <c r="E919" s="167"/>
      <c r="F919" s="167"/>
      <c r="G919" s="167"/>
      <c r="H919" s="167"/>
      <c r="I919" s="167"/>
      <c r="J919" s="167"/>
      <c r="K919" s="167"/>
      <c r="L919" s="167">
        <v>24474.84</v>
      </c>
      <c r="M919" s="167"/>
      <c r="N919" s="342">
        <f t="shared" si="25"/>
        <v>24474.84</v>
      </c>
    </row>
    <row r="920" spans="2:14" ht="15.75" customHeight="1">
      <c r="B920" s="23" t="s">
        <v>324</v>
      </c>
      <c r="C920" s="91">
        <v>3300</v>
      </c>
      <c r="D920" s="337">
        <f aca="true" t="shared" si="26" ref="D920:M920">ROUND(SUM(D909:D919),2)</f>
        <v>0</v>
      </c>
      <c r="E920" s="339">
        <f t="shared" si="26"/>
        <v>0</v>
      </c>
      <c r="F920" s="339">
        <f t="shared" si="26"/>
        <v>0</v>
      </c>
      <c r="G920" s="339">
        <f t="shared" si="26"/>
        <v>0</v>
      </c>
      <c r="H920" s="339">
        <f t="shared" si="26"/>
        <v>0</v>
      </c>
      <c r="I920" s="339">
        <f t="shared" si="26"/>
        <v>40462.96</v>
      </c>
      <c r="J920" s="339">
        <f t="shared" si="26"/>
        <v>0</v>
      </c>
      <c r="K920" s="339">
        <f t="shared" si="26"/>
        <v>0</v>
      </c>
      <c r="L920" s="339">
        <f t="shared" si="26"/>
        <v>24474.84</v>
      </c>
      <c r="M920" s="339">
        <f t="shared" si="26"/>
        <v>0</v>
      </c>
      <c r="N920" s="346">
        <f t="shared" si="25"/>
        <v>64937.8</v>
      </c>
    </row>
    <row r="921" spans="2:14" ht="15.75" customHeight="1">
      <c r="B921" s="137" t="s">
        <v>10</v>
      </c>
      <c r="C921" s="138"/>
      <c r="D921" s="246"/>
      <c r="E921" s="246"/>
      <c r="F921" s="246"/>
      <c r="G921" s="246"/>
      <c r="H921" s="246"/>
      <c r="I921" s="246"/>
      <c r="J921" s="246"/>
      <c r="K921" s="246"/>
      <c r="L921" s="246"/>
      <c r="M921" s="246"/>
      <c r="N921" s="262"/>
    </row>
    <row r="922" spans="2:14" ht="15.75" customHeight="1">
      <c r="B922" s="23" t="s">
        <v>67</v>
      </c>
      <c r="C922" s="89">
        <v>3413</v>
      </c>
      <c r="D922" s="167"/>
      <c r="E922" s="167"/>
      <c r="F922" s="167"/>
      <c r="G922" s="167"/>
      <c r="H922" s="167"/>
      <c r="I922" s="167"/>
      <c r="J922" s="167">
        <v>2357607.94</v>
      </c>
      <c r="K922" s="167"/>
      <c r="L922" s="167"/>
      <c r="M922" s="167"/>
      <c r="N922" s="342">
        <f aca="true" t="shared" si="27" ref="N922:N935">ROUND(SUM(D922:M922),2)</f>
        <v>2357607.94</v>
      </c>
    </row>
    <row r="923" spans="2:14" ht="15.75" customHeight="1">
      <c r="B923" s="23" t="s">
        <v>505</v>
      </c>
      <c r="C923" s="89">
        <v>3418</v>
      </c>
      <c r="D923" s="167"/>
      <c r="E923" s="167"/>
      <c r="F923" s="167"/>
      <c r="G923" s="167"/>
      <c r="H923" s="167"/>
      <c r="I923" s="167"/>
      <c r="J923" s="167"/>
      <c r="K923" s="167"/>
      <c r="L923" s="167"/>
      <c r="M923" s="167"/>
      <c r="N923" s="342">
        <f t="shared" si="27"/>
        <v>0</v>
      </c>
    </row>
    <row r="924" spans="2:14" ht="15.75" customHeight="1">
      <c r="B924" s="23" t="s">
        <v>506</v>
      </c>
      <c r="C924" s="89">
        <v>3419</v>
      </c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  <c r="N924" s="342">
        <f t="shared" si="27"/>
        <v>0</v>
      </c>
    </row>
    <row r="925" spans="2:14" ht="15.75" customHeight="1">
      <c r="B925" s="24" t="s">
        <v>52</v>
      </c>
      <c r="C925" s="139">
        <v>3421</v>
      </c>
      <c r="D925" s="167"/>
      <c r="E925" s="167"/>
      <c r="F925" s="167"/>
      <c r="G925" s="167"/>
      <c r="H925" s="167"/>
      <c r="I925" s="167"/>
      <c r="J925" s="167"/>
      <c r="K925" s="167"/>
      <c r="L925" s="167"/>
      <c r="M925" s="167"/>
      <c r="N925" s="342">
        <f t="shared" si="27"/>
        <v>0</v>
      </c>
    </row>
    <row r="926" spans="2:14" ht="15.75" customHeight="1">
      <c r="B926" s="98" t="s">
        <v>245</v>
      </c>
      <c r="C926" s="5">
        <v>3422</v>
      </c>
      <c r="D926" s="167"/>
      <c r="E926" s="167"/>
      <c r="F926" s="167"/>
      <c r="G926" s="167"/>
      <c r="H926" s="167"/>
      <c r="I926" s="167"/>
      <c r="J926" s="167"/>
      <c r="K926" s="167"/>
      <c r="L926" s="167"/>
      <c r="M926" s="167"/>
      <c r="N926" s="342">
        <f t="shared" si="27"/>
        <v>0</v>
      </c>
    </row>
    <row r="927" spans="2:14" ht="15.75" customHeight="1">
      <c r="B927" s="98" t="s">
        <v>53</v>
      </c>
      <c r="C927" s="5">
        <v>3423</v>
      </c>
      <c r="D927" s="167"/>
      <c r="E927" s="167"/>
      <c r="F927" s="167"/>
      <c r="G927" s="167"/>
      <c r="H927" s="167"/>
      <c r="I927" s="167"/>
      <c r="J927" s="167"/>
      <c r="K927" s="167"/>
      <c r="L927" s="167"/>
      <c r="M927" s="167"/>
      <c r="N927" s="342">
        <f t="shared" si="27"/>
        <v>0</v>
      </c>
    </row>
    <row r="928" spans="2:14" ht="15.75" customHeight="1">
      <c r="B928" s="23" t="s">
        <v>54</v>
      </c>
      <c r="C928" s="89">
        <v>3431</v>
      </c>
      <c r="D928" s="167"/>
      <c r="E928" s="167"/>
      <c r="F928" s="167"/>
      <c r="G928" s="167"/>
      <c r="H928" s="167"/>
      <c r="I928" s="167">
        <v>8.99</v>
      </c>
      <c r="J928" s="167">
        <v>11184.95</v>
      </c>
      <c r="K928" s="167"/>
      <c r="L928" s="167">
        <v>822.9</v>
      </c>
      <c r="M928" s="167"/>
      <c r="N928" s="342">
        <f t="shared" si="27"/>
        <v>12016.84</v>
      </c>
    </row>
    <row r="929" spans="2:14" ht="15.75" customHeight="1">
      <c r="B929" s="23" t="s">
        <v>122</v>
      </c>
      <c r="C929" s="89">
        <v>3432</v>
      </c>
      <c r="D929" s="167"/>
      <c r="E929" s="167"/>
      <c r="F929" s="167"/>
      <c r="G929" s="167"/>
      <c r="H929" s="167"/>
      <c r="I929" s="167"/>
      <c r="J929" s="167"/>
      <c r="K929" s="167"/>
      <c r="L929" s="167"/>
      <c r="M929" s="167"/>
      <c r="N929" s="342">
        <f t="shared" si="27"/>
        <v>0</v>
      </c>
    </row>
    <row r="930" spans="2:14" ht="15.75" customHeight="1">
      <c r="B930" s="23" t="s">
        <v>174</v>
      </c>
      <c r="C930" s="89">
        <v>3433</v>
      </c>
      <c r="D930" s="167"/>
      <c r="E930" s="167"/>
      <c r="F930" s="167"/>
      <c r="G930" s="167"/>
      <c r="H930" s="167"/>
      <c r="I930" s="167"/>
      <c r="J930" s="167"/>
      <c r="K930" s="167"/>
      <c r="L930" s="167"/>
      <c r="M930" s="167"/>
      <c r="N930" s="342">
        <f t="shared" si="27"/>
        <v>0</v>
      </c>
    </row>
    <row r="931" spans="2:14" ht="15.75" customHeight="1">
      <c r="B931" s="23" t="s">
        <v>55</v>
      </c>
      <c r="C931" s="89">
        <v>3440</v>
      </c>
      <c r="D931" s="167"/>
      <c r="E931" s="167"/>
      <c r="F931" s="167"/>
      <c r="G931" s="167"/>
      <c r="H931" s="167"/>
      <c r="I931" s="167"/>
      <c r="J931" s="167"/>
      <c r="K931" s="167"/>
      <c r="L931" s="167"/>
      <c r="M931" s="167"/>
      <c r="N931" s="342">
        <f t="shared" si="27"/>
        <v>0</v>
      </c>
    </row>
    <row r="932" spans="2:14" ht="15.75" customHeight="1">
      <c r="B932" s="23" t="s">
        <v>194</v>
      </c>
      <c r="C932" s="89">
        <v>3495</v>
      </c>
      <c r="D932" s="167"/>
      <c r="E932" s="167"/>
      <c r="F932" s="167"/>
      <c r="G932" s="167"/>
      <c r="H932" s="167"/>
      <c r="I932" s="167"/>
      <c r="J932" s="167"/>
      <c r="K932" s="167"/>
      <c r="L932" s="167">
        <v>484</v>
      </c>
      <c r="M932" s="167"/>
      <c r="N932" s="342">
        <f t="shared" si="27"/>
        <v>484</v>
      </c>
    </row>
    <row r="933" spans="2:14" ht="15.75" customHeight="1">
      <c r="B933" s="23" t="s">
        <v>56</v>
      </c>
      <c r="C933" s="89">
        <v>3496</v>
      </c>
      <c r="D933" s="114"/>
      <c r="E933" s="114"/>
      <c r="F933" s="114"/>
      <c r="G933" s="114"/>
      <c r="H933" s="114"/>
      <c r="I933" s="114"/>
      <c r="J933" s="114"/>
      <c r="K933" s="114"/>
      <c r="L933" s="114"/>
      <c r="M933" s="114"/>
      <c r="N933" s="342">
        <f t="shared" si="27"/>
        <v>0</v>
      </c>
    </row>
    <row r="934" spans="2:14" ht="15.75" customHeight="1">
      <c r="B934" s="23" t="s">
        <v>325</v>
      </c>
      <c r="C934" s="91">
        <v>3400</v>
      </c>
      <c r="D934" s="337">
        <f aca="true" t="shared" si="28" ref="D934:I934">ROUND(SUM(D922:D933),2)</f>
        <v>0</v>
      </c>
      <c r="E934" s="339">
        <f t="shared" si="28"/>
        <v>0</v>
      </c>
      <c r="F934" s="339">
        <f t="shared" si="28"/>
        <v>0</v>
      </c>
      <c r="G934" s="339">
        <f t="shared" si="28"/>
        <v>0</v>
      </c>
      <c r="H934" s="339">
        <f t="shared" si="28"/>
        <v>0</v>
      </c>
      <c r="I934" s="339">
        <f t="shared" si="28"/>
        <v>8.99</v>
      </c>
      <c r="J934" s="339">
        <f>ROUND(SUM(J922:J933),2)</f>
        <v>2368792.89</v>
      </c>
      <c r="K934" s="339">
        <f>ROUND(SUM(K922:K933),2)</f>
        <v>0</v>
      </c>
      <c r="L934" s="339">
        <f>ROUND(SUM(L922:L933),2)</f>
        <v>1306.9</v>
      </c>
      <c r="M934" s="339">
        <f>ROUND(SUM(M922:M933),2)</f>
        <v>0</v>
      </c>
      <c r="N934" s="346">
        <f t="shared" si="27"/>
        <v>2370108.78</v>
      </c>
    </row>
    <row r="935" spans="2:14" ht="15.75" customHeight="1">
      <c r="B935" s="15" t="s">
        <v>264</v>
      </c>
      <c r="C935" s="91">
        <v>3000</v>
      </c>
      <c r="D935" s="337">
        <f aca="true" t="shared" si="29" ref="D935:M935">ROUND(SUM(D906:D907)+D920+D934,2)</f>
        <v>0</v>
      </c>
      <c r="E935" s="339">
        <f t="shared" si="29"/>
        <v>0</v>
      </c>
      <c r="F935" s="339">
        <f t="shared" si="29"/>
        <v>0</v>
      </c>
      <c r="G935" s="339">
        <f t="shared" si="29"/>
        <v>0</v>
      </c>
      <c r="H935" s="339">
        <f t="shared" si="29"/>
        <v>0</v>
      </c>
      <c r="I935" s="339">
        <f t="shared" si="29"/>
        <v>40471.95</v>
      </c>
      <c r="J935" s="339">
        <f t="shared" si="29"/>
        <v>2368792.89</v>
      </c>
      <c r="K935" s="339">
        <f t="shared" si="29"/>
        <v>0</v>
      </c>
      <c r="L935" s="339">
        <f t="shared" si="29"/>
        <v>25781.74</v>
      </c>
      <c r="M935" s="339">
        <f t="shared" si="29"/>
        <v>0</v>
      </c>
      <c r="N935" s="346">
        <f t="shared" si="27"/>
        <v>2435046.58</v>
      </c>
    </row>
    <row r="936" spans="2:14" ht="38.25" customHeight="1">
      <c r="B936" s="383" t="s">
        <v>25</v>
      </c>
      <c r="C936" s="78"/>
      <c r="D936" s="337"/>
      <c r="E936" s="337"/>
      <c r="F936" s="337"/>
      <c r="G936" s="337"/>
      <c r="H936" s="337"/>
      <c r="I936" s="337"/>
      <c r="J936" s="337"/>
      <c r="K936" s="337"/>
      <c r="L936" s="337"/>
      <c r="M936" s="337"/>
      <c r="N936" s="341"/>
    </row>
    <row r="937" spans="2:14" ht="15.75" customHeight="1">
      <c r="B937" s="137" t="s">
        <v>530</v>
      </c>
      <c r="C937" s="146"/>
      <c r="D937" s="344"/>
      <c r="E937" s="344"/>
      <c r="F937" s="344"/>
      <c r="G937" s="344"/>
      <c r="H937" s="344"/>
      <c r="I937" s="344"/>
      <c r="J937" s="344"/>
      <c r="K937" s="344"/>
      <c r="L937" s="344"/>
      <c r="M937" s="344"/>
      <c r="N937" s="345"/>
    </row>
    <row r="938" spans="2:14" ht="15.75" customHeight="1">
      <c r="B938" s="23" t="s">
        <v>68</v>
      </c>
      <c r="C938" s="89">
        <v>610</v>
      </c>
      <c r="D938" s="167"/>
      <c r="E938" s="167"/>
      <c r="F938" s="167"/>
      <c r="G938" s="167"/>
      <c r="H938" s="167"/>
      <c r="I938" s="167"/>
      <c r="J938" s="167"/>
      <c r="K938" s="167"/>
      <c r="L938" s="167"/>
      <c r="M938" s="167"/>
      <c r="N938" s="342">
        <f aca="true" t="shared" si="30" ref="N938:N946">ROUND(SUM(D938:M938),2)</f>
        <v>0</v>
      </c>
    </row>
    <row r="939" spans="2:14" ht="15.75" customHeight="1">
      <c r="B939" s="23" t="s">
        <v>575</v>
      </c>
      <c r="C939" s="89">
        <v>620</v>
      </c>
      <c r="D939" s="167"/>
      <c r="E939" s="167"/>
      <c r="F939" s="167"/>
      <c r="G939" s="167"/>
      <c r="H939" s="167"/>
      <c r="I939" s="167"/>
      <c r="J939" s="167"/>
      <c r="K939" s="167"/>
      <c r="L939" s="167"/>
      <c r="M939" s="167"/>
      <c r="N939" s="342">
        <f t="shared" si="30"/>
        <v>0</v>
      </c>
    </row>
    <row r="940" spans="2:14" ht="15.75" customHeight="1">
      <c r="B940" s="23" t="s">
        <v>69</v>
      </c>
      <c r="C940" s="89">
        <v>630</v>
      </c>
      <c r="D940" s="167"/>
      <c r="E940" s="167"/>
      <c r="F940" s="167"/>
      <c r="G940" s="167"/>
      <c r="H940" s="167"/>
      <c r="I940" s="167"/>
      <c r="J940" s="167"/>
      <c r="K940" s="167"/>
      <c r="L940" s="167"/>
      <c r="M940" s="167"/>
      <c r="N940" s="342">
        <f t="shared" si="30"/>
        <v>0</v>
      </c>
    </row>
    <row r="941" spans="2:14" ht="15.75" customHeight="1">
      <c r="B941" s="23" t="s">
        <v>587</v>
      </c>
      <c r="C941" s="89">
        <v>640</v>
      </c>
      <c r="D941" s="167"/>
      <c r="E941" s="167"/>
      <c r="F941" s="167"/>
      <c r="G941" s="167"/>
      <c r="H941" s="167"/>
      <c r="I941" s="167"/>
      <c r="J941" s="167">
        <v>245266.17</v>
      </c>
      <c r="K941" s="167"/>
      <c r="L941" s="167"/>
      <c r="M941" s="167"/>
      <c r="N941" s="342">
        <f t="shared" si="30"/>
        <v>245266.17</v>
      </c>
    </row>
    <row r="942" spans="2:14" ht="15.75" customHeight="1">
      <c r="B942" s="23" t="s">
        <v>70</v>
      </c>
      <c r="C942" s="89">
        <v>650</v>
      </c>
      <c r="D942" s="167"/>
      <c r="E942" s="167"/>
      <c r="F942" s="167"/>
      <c r="G942" s="167"/>
      <c r="H942" s="167"/>
      <c r="I942" s="167"/>
      <c r="J942" s="167">
        <v>565367</v>
      </c>
      <c r="K942" s="167"/>
      <c r="L942" s="167"/>
      <c r="M942" s="167"/>
      <c r="N942" s="342">
        <f t="shared" si="30"/>
        <v>565367</v>
      </c>
    </row>
    <row r="943" spans="2:14" ht="15.75" customHeight="1">
      <c r="B943" s="23" t="s">
        <v>71</v>
      </c>
      <c r="C943" s="89">
        <v>660</v>
      </c>
      <c r="D943" s="167"/>
      <c r="E943" s="167"/>
      <c r="F943" s="167"/>
      <c r="G943" s="167"/>
      <c r="H943" s="167"/>
      <c r="I943" s="167"/>
      <c r="J943" s="167"/>
      <c r="K943" s="167"/>
      <c r="L943" s="167"/>
      <c r="M943" s="167"/>
      <c r="N943" s="342">
        <f t="shared" si="30"/>
        <v>0</v>
      </c>
    </row>
    <row r="944" spans="2:14" ht="15.75" customHeight="1">
      <c r="B944" s="23" t="s">
        <v>614</v>
      </c>
      <c r="C944" s="89">
        <v>670</v>
      </c>
      <c r="D944" s="167"/>
      <c r="E944" s="167"/>
      <c r="F944" s="167"/>
      <c r="G944" s="167"/>
      <c r="H944" s="167"/>
      <c r="I944" s="167"/>
      <c r="J944" s="167">
        <v>22893</v>
      </c>
      <c r="K944" s="167"/>
      <c r="L944" s="167">
        <v>484</v>
      </c>
      <c r="M944" s="167"/>
      <c r="N944" s="342">
        <f t="shared" si="30"/>
        <v>23377</v>
      </c>
    </row>
    <row r="945" spans="2:14" ht="15.75" customHeight="1">
      <c r="B945" s="23" t="s">
        <v>72</v>
      </c>
      <c r="C945" s="89">
        <v>680</v>
      </c>
      <c r="D945" s="167"/>
      <c r="E945" s="167"/>
      <c r="F945" s="167"/>
      <c r="G945" s="167"/>
      <c r="H945" s="167"/>
      <c r="I945" s="167">
        <v>15543.27</v>
      </c>
      <c r="J945" s="167">
        <v>493702.93</v>
      </c>
      <c r="K945" s="167"/>
      <c r="L945" s="167">
        <v>11574.21</v>
      </c>
      <c r="M945" s="167"/>
      <c r="N945" s="342">
        <f t="shared" si="30"/>
        <v>520820.41</v>
      </c>
    </row>
    <row r="946" spans="2:14" ht="15.75" customHeight="1">
      <c r="B946" s="23" t="s">
        <v>73</v>
      </c>
      <c r="C946" s="89">
        <v>690</v>
      </c>
      <c r="D946" s="167"/>
      <c r="E946" s="167"/>
      <c r="F946" s="167"/>
      <c r="G946" s="167"/>
      <c r="H946" s="167"/>
      <c r="I946" s="167"/>
      <c r="J946" s="167"/>
      <c r="K946" s="167"/>
      <c r="L946" s="167"/>
      <c r="M946" s="167"/>
      <c r="N946" s="342">
        <f t="shared" si="30"/>
        <v>0</v>
      </c>
    </row>
    <row r="947" spans="2:14" ht="15.75" customHeight="1">
      <c r="B947" s="13" t="s">
        <v>74</v>
      </c>
      <c r="C947" s="90"/>
      <c r="D947" s="246"/>
      <c r="E947" s="246"/>
      <c r="F947" s="246"/>
      <c r="G947" s="246"/>
      <c r="H947" s="246"/>
      <c r="I947" s="246"/>
      <c r="J947" s="246"/>
      <c r="K947" s="246"/>
      <c r="L947" s="246"/>
      <c r="M947" s="246"/>
      <c r="N947" s="262"/>
    </row>
    <row r="948" spans="2:14" ht="15.75" customHeight="1">
      <c r="B948" s="23" t="s">
        <v>57</v>
      </c>
      <c r="C948" s="89">
        <v>710</v>
      </c>
      <c r="D948" s="167"/>
      <c r="E948" s="167"/>
      <c r="F948" s="167"/>
      <c r="G948" s="167"/>
      <c r="H948" s="167"/>
      <c r="I948" s="167"/>
      <c r="J948" s="167"/>
      <c r="K948" s="167"/>
      <c r="L948" s="167"/>
      <c r="M948" s="167"/>
      <c r="N948" s="342">
        <f aca="true" t="shared" si="31" ref="N948:N953">ROUND(SUM(D948:M948),2)</f>
        <v>0</v>
      </c>
    </row>
    <row r="949" spans="2:14" ht="15.75" customHeight="1">
      <c r="B949" s="23" t="s">
        <v>58</v>
      </c>
      <c r="C949" s="89">
        <v>720</v>
      </c>
      <c r="D949" s="167"/>
      <c r="E949" s="167"/>
      <c r="F949" s="167"/>
      <c r="G949" s="167"/>
      <c r="H949" s="167"/>
      <c r="I949" s="167"/>
      <c r="J949" s="167"/>
      <c r="K949" s="167"/>
      <c r="L949" s="167"/>
      <c r="M949" s="167"/>
      <c r="N949" s="342">
        <f t="shared" si="31"/>
        <v>0</v>
      </c>
    </row>
    <row r="950" spans="2:14" ht="15.75" customHeight="1">
      <c r="B950" s="23" t="s">
        <v>59</v>
      </c>
      <c r="C950" s="89">
        <v>730</v>
      </c>
      <c r="D950" s="167"/>
      <c r="E950" s="167"/>
      <c r="F950" s="167"/>
      <c r="G950" s="167"/>
      <c r="H950" s="167"/>
      <c r="I950" s="167">
        <v>137.92</v>
      </c>
      <c r="J950" s="167"/>
      <c r="K950" s="167"/>
      <c r="L950" s="167"/>
      <c r="M950" s="167"/>
      <c r="N950" s="342">
        <f t="shared" si="31"/>
        <v>137.92</v>
      </c>
    </row>
    <row r="951" spans="2:14" ht="15.75" customHeight="1">
      <c r="B951" s="98" t="s">
        <v>512</v>
      </c>
      <c r="C951" s="5">
        <v>790</v>
      </c>
      <c r="D951" s="167"/>
      <c r="E951" s="167"/>
      <c r="F951" s="167"/>
      <c r="G951" s="167"/>
      <c r="H951" s="167"/>
      <c r="I951" s="167"/>
      <c r="J951" s="167"/>
      <c r="K951" s="167"/>
      <c r="L951" s="167"/>
      <c r="M951" s="167"/>
      <c r="N951" s="342">
        <f t="shared" si="31"/>
        <v>0</v>
      </c>
    </row>
    <row r="952" spans="2:14" ht="15.75" customHeight="1">
      <c r="B952" s="15" t="s">
        <v>282</v>
      </c>
      <c r="C952" s="91"/>
      <c r="D952" s="337">
        <f aca="true" t="shared" si="32" ref="D952:I952">ROUND(SUM(D938:D951),2)</f>
        <v>0</v>
      </c>
      <c r="E952" s="339">
        <f t="shared" si="32"/>
        <v>0</v>
      </c>
      <c r="F952" s="339">
        <f t="shared" si="32"/>
        <v>0</v>
      </c>
      <c r="G952" s="339">
        <f t="shared" si="32"/>
        <v>0</v>
      </c>
      <c r="H952" s="339">
        <f t="shared" si="32"/>
        <v>0</v>
      </c>
      <c r="I952" s="339">
        <f t="shared" si="32"/>
        <v>15681.19</v>
      </c>
      <c r="J952" s="339">
        <f>ROUND(SUM(J938:J951),2)</f>
        <v>1327229.1</v>
      </c>
      <c r="K952" s="339">
        <f>ROUND(SUM(K938:K951),2)</f>
        <v>0</v>
      </c>
      <c r="L952" s="339">
        <f>ROUND(SUM(L938:L951),2)</f>
        <v>12058.21</v>
      </c>
      <c r="M952" s="339">
        <f>ROUND(SUM(M938:M951),2)</f>
        <v>0</v>
      </c>
      <c r="N952" s="346">
        <f t="shared" si="31"/>
        <v>1354968.5</v>
      </c>
    </row>
    <row r="953" spans="2:14" ht="15.75" customHeight="1">
      <c r="B953" s="15" t="s">
        <v>29</v>
      </c>
      <c r="C953" s="91"/>
      <c r="D953" s="337">
        <f aca="true" t="shared" si="33" ref="D953:I953">ROUND(D935-D952,2)</f>
        <v>0</v>
      </c>
      <c r="E953" s="339">
        <f t="shared" si="33"/>
        <v>0</v>
      </c>
      <c r="F953" s="339">
        <f t="shared" si="33"/>
        <v>0</v>
      </c>
      <c r="G953" s="339">
        <f t="shared" si="33"/>
        <v>0</v>
      </c>
      <c r="H953" s="339">
        <f t="shared" si="33"/>
        <v>0</v>
      </c>
      <c r="I953" s="337">
        <f t="shared" si="33"/>
        <v>24790.76</v>
      </c>
      <c r="J953" s="339">
        <f>ROUND(J935-J952,2)</f>
        <v>1041563.79</v>
      </c>
      <c r="K953" s="339">
        <f>ROUND(K935-K952,2)</f>
        <v>0</v>
      </c>
      <c r="L953" s="339">
        <f>ROUND(L935-L952,2)</f>
        <v>13723.53</v>
      </c>
      <c r="M953" s="339">
        <f>ROUND(M935-M952,2)</f>
        <v>0</v>
      </c>
      <c r="N953" s="346">
        <f t="shared" si="31"/>
        <v>1080078.08</v>
      </c>
    </row>
    <row r="954" spans="2:13" ht="12.75">
      <c r="B954" s="29"/>
      <c r="C954" s="140"/>
      <c r="D954" s="66"/>
      <c r="E954" s="66"/>
      <c r="F954" s="66"/>
      <c r="G954" s="66"/>
      <c r="H954" s="66"/>
      <c r="J954" s="34"/>
      <c r="K954" s="34"/>
      <c r="L954" s="34"/>
      <c r="M954" s="34"/>
    </row>
    <row r="955" spans="2:13" ht="12.75">
      <c r="B955" s="31" t="s">
        <v>11</v>
      </c>
      <c r="C955" s="140"/>
      <c r="D955" s="66"/>
      <c r="E955" s="66"/>
      <c r="F955" s="66"/>
      <c r="G955" s="66"/>
      <c r="H955" s="66"/>
      <c r="J955" s="66"/>
      <c r="K955" s="66"/>
      <c r="L955" s="66"/>
      <c r="M955" s="66"/>
    </row>
    <row r="956" spans="3:7" ht="12.75">
      <c r="C956" s="35"/>
      <c r="D956" s="35"/>
      <c r="E956" s="31"/>
      <c r="F956" s="31"/>
      <c r="G956" s="31"/>
    </row>
    <row r="957" spans="3:7" ht="12.75">
      <c r="C957" s="35"/>
      <c r="D957" s="35"/>
      <c r="E957" s="31"/>
      <c r="F957" s="31"/>
      <c r="G957" s="31"/>
    </row>
    <row r="958" spans="1:8" ht="12.75">
      <c r="A958" s="2" t="s">
        <v>135</v>
      </c>
      <c r="B958" s="22" t="str">
        <f>$B$1</f>
        <v>DISTRICT SCHOOL BOARD OF OKEECHOBEE COUNTY </v>
      </c>
      <c r="C958" s="35"/>
      <c r="D958" s="35"/>
      <c r="E958" s="3"/>
      <c r="F958" s="1"/>
      <c r="G958" s="1"/>
      <c r="H958" s="1"/>
    </row>
    <row r="959" spans="2:14" ht="12.75">
      <c r="B959" s="22" t="s">
        <v>393</v>
      </c>
      <c r="C959" s="35"/>
      <c r="D959" s="35"/>
      <c r="E959" s="1"/>
      <c r="F959" s="31"/>
      <c r="G959" s="1"/>
      <c r="I959" s="1"/>
      <c r="L959" s="1"/>
      <c r="M959" s="31"/>
      <c r="N959" s="1" t="s">
        <v>182</v>
      </c>
    </row>
    <row r="960" spans="2:14" ht="12.75">
      <c r="B960" s="31" t="str">
        <f>+B4</f>
        <v>For the Fiscal Year Ended June 30, 2013</v>
      </c>
      <c r="C960" s="35"/>
      <c r="D960" s="35"/>
      <c r="G960" s="1"/>
      <c r="I960" s="1"/>
      <c r="N960" s="1" t="s">
        <v>95</v>
      </c>
    </row>
    <row r="961" spans="2:14" s="229" customFormat="1" ht="38.25">
      <c r="B961" s="478" t="s">
        <v>525</v>
      </c>
      <c r="C961" s="459" t="s">
        <v>523</v>
      </c>
      <c r="D961" s="131" t="s">
        <v>376</v>
      </c>
      <c r="E961" s="131" t="s">
        <v>589</v>
      </c>
      <c r="F961" s="130" t="s">
        <v>526</v>
      </c>
      <c r="G961" s="131" t="s">
        <v>527</v>
      </c>
      <c r="H961" s="131" t="s">
        <v>528</v>
      </c>
      <c r="I961" s="131" t="s">
        <v>592</v>
      </c>
      <c r="J961" s="130" t="s">
        <v>593</v>
      </c>
      <c r="K961" s="131" t="s">
        <v>189</v>
      </c>
      <c r="L961" s="130" t="s">
        <v>529</v>
      </c>
      <c r="M961" s="407" t="s">
        <v>384</v>
      </c>
      <c r="N961" s="459" t="s">
        <v>76</v>
      </c>
    </row>
    <row r="962" spans="2:14" ht="12.75">
      <c r="B962" s="479"/>
      <c r="C962" s="459"/>
      <c r="D962" s="132">
        <v>310</v>
      </c>
      <c r="E962" s="133">
        <v>320</v>
      </c>
      <c r="F962" s="133">
        <v>330</v>
      </c>
      <c r="G962" s="133">
        <v>340</v>
      </c>
      <c r="H962" s="133">
        <v>350</v>
      </c>
      <c r="I962" s="133">
        <v>360</v>
      </c>
      <c r="J962" s="133">
        <v>370</v>
      </c>
      <c r="K962" s="133">
        <v>380</v>
      </c>
      <c r="L962" s="133">
        <v>390</v>
      </c>
      <c r="M962" s="133">
        <v>399</v>
      </c>
      <c r="N962" s="459"/>
    </row>
    <row r="963" spans="2:14" ht="15.75" customHeight="1">
      <c r="B963" s="88" t="s">
        <v>447</v>
      </c>
      <c r="C963" s="139">
        <v>3710</v>
      </c>
      <c r="D963" s="167"/>
      <c r="E963" s="167"/>
      <c r="F963" s="167"/>
      <c r="G963" s="167"/>
      <c r="H963" s="167"/>
      <c r="I963" s="167"/>
      <c r="J963" s="167"/>
      <c r="K963" s="167"/>
      <c r="L963" s="167"/>
      <c r="M963" s="167"/>
      <c r="N963" s="347">
        <f aca="true" t="shared" si="34" ref="N963:N973">ROUND(SUM(D963:M963),2)</f>
        <v>0</v>
      </c>
    </row>
    <row r="964" spans="2:14" ht="15.75" customHeight="1">
      <c r="B964" s="88" t="s">
        <v>118</v>
      </c>
      <c r="C964" s="139">
        <v>3791</v>
      </c>
      <c r="D964" s="167"/>
      <c r="E964" s="167"/>
      <c r="F964" s="167"/>
      <c r="G964" s="167"/>
      <c r="H964" s="167"/>
      <c r="I964" s="167"/>
      <c r="J964" s="167"/>
      <c r="K964" s="167"/>
      <c r="L964" s="167"/>
      <c r="M964" s="167"/>
      <c r="N964" s="347">
        <f t="shared" si="34"/>
        <v>0</v>
      </c>
    </row>
    <row r="965" spans="2:14" ht="15.75" customHeight="1">
      <c r="B965" s="25" t="s">
        <v>449</v>
      </c>
      <c r="C965" s="299">
        <v>891</v>
      </c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347">
        <f>ROUND(SUM(D965:M965),2)</f>
        <v>0</v>
      </c>
    </row>
    <row r="966" spans="2:14" ht="15.75" customHeight="1">
      <c r="B966" s="88" t="s">
        <v>562</v>
      </c>
      <c r="C966" s="139">
        <v>3750</v>
      </c>
      <c r="D966" s="167"/>
      <c r="E966" s="167"/>
      <c r="F966" s="167"/>
      <c r="G966" s="167"/>
      <c r="H966" s="167"/>
      <c r="I966" s="167"/>
      <c r="J966" s="167"/>
      <c r="K966" s="167"/>
      <c r="L966" s="167"/>
      <c r="M966" s="167"/>
      <c r="N966" s="347">
        <f>ROUND(SUM(D966:M966),2)</f>
        <v>0</v>
      </c>
    </row>
    <row r="967" spans="2:14" ht="15.75" customHeight="1">
      <c r="B967" s="88" t="s">
        <v>563</v>
      </c>
      <c r="C967" s="139">
        <v>3793</v>
      </c>
      <c r="D967" s="167"/>
      <c r="E967" s="167"/>
      <c r="F967" s="167"/>
      <c r="G967" s="167"/>
      <c r="H967" s="167"/>
      <c r="I967" s="167"/>
      <c r="J967" s="167"/>
      <c r="K967" s="167"/>
      <c r="L967" s="167"/>
      <c r="M967" s="167"/>
      <c r="N967" s="347">
        <f>ROUND(SUM(D967:M967),2)</f>
        <v>0</v>
      </c>
    </row>
    <row r="968" spans="2:14" ht="15.75" customHeight="1">
      <c r="B968" s="25" t="s">
        <v>564</v>
      </c>
      <c r="C968" s="299">
        <v>893</v>
      </c>
      <c r="D968" s="114"/>
      <c r="E968" s="114"/>
      <c r="F968" s="114"/>
      <c r="G968" s="114"/>
      <c r="H968" s="114"/>
      <c r="I968" s="114"/>
      <c r="J968" s="114"/>
      <c r="K968" s="114"/>
      <c r="L968" s="114"/>
      <c r="M968" s="114"/>
      <c r="N968" s="347">
        <f>ROUND(SUM(D968:M968),2)</f>
        <v>0</v>
      </c>
    </row>
    <row r="969" spans="2:14" ht="15.75" customHeight="1">
      <c r="B969" s="88" t="s">
        <v>190</v>
      </c>
      <c r="C969" s="139">
        <v>3720</v>
      </c>
      <c r="D969" s="167"/>
      <c r="E969" s="167"/>
      <c r="F969" s="167"/>
      <c r="G969" s="167"/>
      <c r="H969" s="167"/>
      <c r="I969" s="167"/>
      <c r="J969" s="167"/>
      <c r="K969" s="167"/>
      <c r="L969" s="167"/>
      <c r="M969" s="167"/>
      <c r="N969" s="347">
        <f t="shared" si="34"/>
        <v>0</v>
      </c>
    </row>
    <row r="970" spans="2:14" ht="15.75" customHeight="1">
      <c r="B970" s="88" t="s">
        <v>445</v>
      </c>
      <c r="C970" s="139">
        <v>3730</v>
      </c>
      <c r="D970" s="167"/>
      <c r="E970" s="167"/>
      <c r="F970" s="167"/>
      <c r="G970" s="167"/>
      <c r="H970" s="167"/>
      <c r="I970" s="167"/>
      <c r="J970" s="167"/>
      <c r="K970" s="167"/>
      <c r="L970" s="167"/>
      <c r="M970" s="167"/>
      <c r="N970" s="347">
        <f t="shared" si="34"/>
        <v>0</v>
      </c>
    </row>
    <row r="971" spans="2:14" ht="15.75" customHeight="1">
      <c r="B971" s="88" t="s">
        <v>33</v>
      </c>
      <c r="C971" s="139">
        <v>3740</v>
      </c>
      <c r="D971" s="167"/>
      <c r="E971" s="167"/>
      <c r="F971" s="167"/>
      <c r="G971" s="167"/>
      <c r="H971" s="167"/>
      <c r="I971" s="167"/>
      <c r="J971" s="167"/>
      <c r="K971" s="167"/>
      <c r="L971" s="167"/>
      <c r="M971" s="167"/>
      <c r="N971" s="347">
        <f t="shared" si="34"/>
        <v>0</v>
      </c>
    </row>
    <row r="972" spans="2:14" ht="15.75" customHeight="1">
      <c r="B972" s="88" t="s">
        <v>60</v>
      </c>
      <c r="C972" s="139">
        <v>3760</v>
      </c>
      <c r="D972" s="167"/>
      <c r="E972" s="167"/>
      <c r="F972" s="167"/>
      <c r="G972" s="167"/>
      <c r="H972" s="167"/>
      <c r="I972" s="167"/>
      <c r="J972" s="167"/>
      <c r="K972" s="167"/>
      <c r="L972" s="167"/>
      <c r="M972" s="167"/>
      <c r="N972" s="347">
        <f t="shared" si="34"/>
        <v>0</v>
      </c>
    </row>
    <row r="973" spans="2:14" ht="15.75" customHeight="1">
      <c r="B973" s="88" t="s">
        <v>588</v>
      </c>
      <c r="C973" s="139">
        <v>3770</v>
      </c>
      <c r="D973" s="167"/>
      <c r="E973" s="167"/>
      <c r="F973" s="167"/>
      <c r="G973" s="167"/>
      <c r="H973" s="167"/>
      <c r="I973" s="167"/>
      <c r="J973" s="167"/>
      <c r="K973" s="167"/>
      <c r="L973" s="167"/>
      <c r="M973" s="167"/>
      <c r="N973" s="347">
        <f t="shared" si="34"/>
        <v>0</v>
      </c>
    </row>
    <row r="974" spans="2:14" ht="15.75" customHeight="1">
      <c r="B974" s="13" t="s">
        <v>34</v>
      </c>
      <c r="C974" s="127"/>
      <c r="D974" s="248"/>
      <c r="E974" s="248"/>
      <c r="F974" s="248"/>
      <c r="G974" s="248"/>
      <c r="H974" s="248"/>
      <c r="I974" s="248"/>
      <c r="J974" s="248"/>
      <c r="K974" s="248"/>
      <c r="L974" s="248"/>
      <c r="M974" s="248"/>
      <c r="N974" s="246"/>
    </row>
    <row r="975" spans="2:14" ht="15.75" customHeight="1">
      <c r="B975" s="23" t="s">
        <v>311</v>
      </c>
      <c r="C975" s="139">
        <v>3610</v>
      </c>
      <c r="D975" s="167"/>
      <c r="E975" s="167"/>
      <c r="F975" s="167"/>
      <c r="G975" s="167"/>
      <c r="H975" s="167"/>
      <c r="I975" s="167"/>
      <c r="J975" s="167"/>
      <c r="K975" s="167"/>
      <c r="L975" s="167"/>
      <c r="M975" s="167"/>
      <c r="N975" s="347">
        <f aca="true" t="shared" si="35" ref="N975:N982">ROUND(SUM(D975:M975),2)</f>
        <v>0</v>
      </c>
    </row>
    <row r="976" spans="2:14" ht="15.75" customHeight="1">
      <c r="B976" s="23" t="s">
        <v>283</v>
      </c>
      <c r="C976" s="139">
        <v>3620</v>
      </c>
      <c r="D976" s="167"/>
      <c r="E976" s="167"/>
      <c r="F976" s="167"/>
      <c r="G976" s="167"/>
      <c r="H976" s="167"/>
      <c r="I976" s="167"/>
      <c r="J976" s="167"/>
      <c r="K976" s="167"/>
      <c r="L976" s="167"/>
      <c r="M976" s="167"/>
      <c r="N976" s="347">
        <f t="shared" si="35"/>
        <v>0</v>
      </c>
    </row>
    <row r="977" spans="2:14" ht="15.75" customHeight="1">
      <c r="B977" s="23" t="s">
        <v>285</v>
      </c>
      <c r="C977" s="139">
        <v>3640</v>
      </c>
      <c r="D977" s="167"/>
      <c r="E977" s="167"/>
      <c r="F977" s="167"/>
      <c r="G977" s="167"/>
      <c r="H977" s="167"/>
      <c r="I977" s="167"/>
      <c r="J977" s="167"/>
      <c r="K977" s="167"/>
      <c r="L977" s="167"/>
      <c r="M977" s="167"/>
      <c r="N977" s="347">
        <f t="shared" si="35"/>
        <v>0</v>
      </c>
    </row>
    <row r="978" spans="2:14" ht="15.75" customHeight="1">
      <c r="B978" s="23" t="s">
        <v>312</v>
      </c>
      <c r="C978" s="139">
        <v>3650</v>
      </c>
      <c r="D978" s="167"/>
      <c r="E978" s="167"/>
      <c r="F978" s="167"/>
      <c r="G978" s="167"/>
      <c r="H978" s="167"/>
      <c r="I978" s="167"/>
      <c r="J978" s="167"/>
      <c r="K978" s="167"/>
      <c r="L978" s="167"/>
      <c r="M978" s="167"/>
      <c r="N978" s="347">
        <f t="shared" si="35"/>
        <v>0</v>
      </c>
    </row>
    <row r="979" spans="2:14" ht="15.75" customHeight="1">
      <c r="B979" s="23" t="s">
        <v>286</v>
      </c>
      <c r="C979" s="139">
        <v>3660</v>
      </c>
      <c r="D979" s="167"/>
      <c r="E979" s="167"/>
      <c r="F979" s="167"/>
      <c r="G979" s="167"/>
      <c r="H979" s="167"/>
      <c r="I979" s="167"/>
      <c r="J979" s="167"/>
      <c r="K979" s="167"/>
      <c r="L979" s="167"/>
      <c r="M979" s="167"/>
      <c r="N979" s="347">
        <f t="shared" si="35"/>
        <v>0</v>
      </c>
    </row>
    <row r="980" spans="2:14" ht="15.75" customHeight="1">
      <c r="B980" s="23" t="s">
        <v>287</v>
      </c>
      <c r="C980" s="139">
        <v>3670</v>
      </c>
      <c r="D980" s="167"/>
      <c r="E980" s="167"/>
      <c r="F980" s="167"/>
      <c r="G980" s="167"/>
      <c r="H980" s="167"/>
      <c r="I980" s="167"/>
      <c r="J980" s="167"/>
      <c r="K980" s="167"/>
      <c r="L980" s="167"/>
      <c r="M980" s="167"/>
      <c r="N980" s="347">
        <f t="shared" si="35"/>
        <v>0</v>
      </c>
    </row>
    <row r="981" spans="2:14" ht="15.75" customHeight="1">
      <c r="B981" s="23" t="s">
        <v>288</v>
      </c>
      <c r="C981" s="139">
        <v>3690</v>
      </c>
      <c r="D981" s="167"/>
      <c r="E981" s="167"/>
      <c r="F981" s="167"/>
      <c r="G981" s="167"/>
      <c r="H981" s="167"/>
      <c r="I981" s="167"/>
      <c r="J981" s="167"/>
      <c r="K981" s="167"/>
      <c r="L981" s="167"/>
      <c r="M981" s="167"/>
      <c r="N981" s="347">
        <f t="shared" si="35"/>
        <v>0</v>
      </c>
    </row>
    <row r="982" spans="2:14" ht="15.75" customHeight="1">
      <c r="B982" s="23" t="s">
        <v>289</v>
      </c>
      <c r="C982" s="454">
        <v>3600</v>
      </c>
      <c r="D982" s="341">
        <f aca="true" t="shared" si="36" ref="D982:I982">ROUND(SUM(D975:D981),2)</f>
        <v>0</v>
      </c>
      <c r="E982" s="346">
        <f t="shared" si="36"/>
        <v>0</v>
      </c>
      <c r="F982" s="346">
        <f t="shared" si="36"/>
        <v>0</v>
      </c>
      <c r="G982" s="346">
        <f t="shared" si="36"/>
        <v>0</v>
      </c>
      <c r="H982" s="346">
        <f t="shared" si="36"/>
        <v>0</v>
      </c>
      <c r="I982" s="346">
        <f t="shared" si="36"/>
        <v>0</v>
      </c>
      <c r="J982" s="346">
        <f>ROUND(SUM(J975:J981),2)</f>
        <v>0</v>
      </c>
      <c r="K982" s="346">
        <f>ROUND(SUM(K975:K981),2)</f>
        <v>0</v>
      </c>
      <c r="L982" s="346">
        <f>ROUND(SUM(L975:L981),2)</f>
        <v>0</v>
      </c>
      <c r="M982" s="346">
        <f>ROUND(SUM(M975:M981),2)</f>
        <v>0</v>
      </c>
      <c r="N982" s="341">
        <f t="shared" si="35"/>
        <v>0</v>
      </c>
    </row>
    <row r="983" spans="2:14" ht="15.75" customHeight="1">
      <c r="B983" s="13" t="s">
        <v>35</v>
      </c>
      <c r="C983" s="127"/>
      <c r="D983" s="246"/>
      <c r="E983" s="246"/>
      <c r="F983" s="246"/>
      <c r="G983" s="246"/>
      <c r="H983" s="246"/>
      <c r="I983" s="246"/>
      <c r="J983" s="246"/>
      <c r="K983" s="246"/>
      <c r="L983" s="246"/>
      <c r="M983" s="246"/>
      <c r="N983" s="246"/>
    </row>
    <row r="984" spans="2:14" ht="15.75" customHeight="1">
      <c r="B984" s="23" t="s">
        <v>313</v>
      </c>
      <c r="C984" s="89">
        <v>910</v>
      </c>
      <c r="D984" s="167"/>
      <c r="E984" s="167"/>
      <c r="F984" s="167"/>
      <c r="G984" s="167"/>
      <c r="H984" s="167"/>
      <c r="I984" s="167"/>
      <c r="J984" s="167">
        <v>-470000</v>
      </c>
      <c r="K984" s="167"/>
      <c r="L984" s="167"/>
      <c r="M984" s="167"/>
      <c r="N984" s="347">
        <f aca="true" t="shared" si="37" ref="N984:N995">ROUND(SUM(D984:M984),2)</f>
        <v>-470000</v>
      </c>
    </row>
    <row r="985" spans="2:14" ht="15.75" customHeight="1">
      <c r="B985" s="23" t="s">
        <v>290</v>
      </c>
      <c r="C985" s="89">
        <v>920</v>
      </c>
      <c r="D985" s="167"/>
      <c r="E985" s="167"/>
      <c r="F985" s="167"/>
      <c r="G985" s="167"/>
      <c r="H985" s="167"/>
      <c r="I985" s="167"/>
      <c r="J985" s="167"/>
      <c r="K985" s="167"/>
      <c r="L985" s="167"/>
      <c r="M985" s="167"/>
      <c r="N985" s="347">
        <f t="shared" si="37"/>
        <v>0</v>
      </c>
    </row>
    <row r="986" spans="2:14" ht="15.75" customHeight="1">
      <c r="B986" s="23" t="s">
        <v>292</v>
      </c>
      <c r="C986" s="89">
        <v>940</v>
      </c>
      <c r="D986" s="167"/>
      <c r="E986" s="167"/>
      <c r="F986" s="167"/>
      <c r="G986" s="167"/>
      <c r="H986" s="167"/>
      <c r="I986" s="167"/>
      <c r="J986" s="167"/>
      <c r="K986" s="167"/>
      <c r="L986" s="167"/>
      <c r="M986" s="167"/>
      <c r="N986" s="347">
        <f t="shared" si="37"/>
        <v>0</v>
      </c>
    </row>
    <row r="987" spans="2:14" ht="15.75" customHeight="1">
      <c r="B987" s="23" t="s">
        <v>312</v>
      </c>
      <c r="C987" s="89">
        <v>950</v>
      </c>
      <c r="D987" s="167"/>
      <c r="E987" s="167"/>
      <c r="F987" s="167"/>
      <c r="G987" s="167"/>
      <c r="H987" s="167"/>
      <c r="I987" s="167"/>
      <c r="J987" s="167"/>
      <c r="K987" s="167"/>
      <c r="L987" s="167"/>
      <c r="M987" s="167"/>
      <c r="N987" s="347">
        <f t="shared" si="37"/>
        <v>0</v>
      </c>
    </row>
    <row r="988" spans="2:14" ht="15.75" customHeight="1">
      <c r="B988" s="23" t="s">
        <v>293</v>
      </c>
      <c r="C988" s="89">
        <v>960</v>
      </c>
      <c r="D988" s="167"/>
      <c r="E988" s="167"/>
      <c r="F988" s="167"/>
      <c r="G988" s="167"/>
      <c r="H988" s="167"/>
      <c r="I988" s="167"/>
      <c r="J988" s="167"/>
      <c r="K988" s="167"/>
      <c r="L988" s="167"/>
      <c r="M988" s="167"/>
      <c r="N988" s="347">
        <f t="shared" si="37"/>
        <v>0</v>
      </c>
    </row>
    <row r="989" spans="2:14" ht="15.75" customHeight="1">
      <c r="B989" s="23" t="s">
        <v>294</v>
      </c>
      <c r="C989" s="89">
        <v>970</v>
      </c>
      <c r="D989" s="167"/>
      <c r="E989" s="167"/>
      <c r="F989" s="167"/>
      <c r="G989" s="167"/>
      <c r="H989" s="167"/>
      <c r="I989" s="167"/>
      <c r="J989" s="167"/>
      <c r="K989" s="167"/>
      <c r="L989" s="167"/>
      <c r="M989" s="167"/>
      <c r="N989" s="347">
        <f t="shared" si="37"/>
        <v>0</v>
      </c>
    </row>
    <row r="990" spans="2:14" ht="15.75" customHeight="1">
      <c r="B990" s="23" t="s">
        <v>295</v>
      </c>
      <c r="C990" s="89">
        <v>990</v>
      </c>
      <c r="D990" s="167"/>
      <c r="E990" s="167"/>
      <c r="F990" s="167"/>
      <c r="G990" s="167"/>
      <c r="H990" s="167"/>
      <c r="I990" s="167"/>
      <c r="J990" s="167"/>
      <c r="K990" s="167"/>
      <c r="L990" s="167"/>
      <c r="M990" s="167"/>
      <c r="N990" s="347">
        <f t="shared" si="37"/>
        <v>0</v>
      </c>
    </row>
    <row r="991" spans="2:14" ht="15.75" customHeight="1">
      <c r="B991" s="23" t="s">
        <v>296</v>
      </c>
      <c r="C991" s="91">
        <v>9700</v>
      </c>
      <c r="D991" s="341">
        <f aca="true" t="shared" si="38" ref="D991:I991">ROUND(SUM(D984:D990),2)</f>
        <v>0</v>
      </c>
      <c r="E991" s="339">
        <f t="shared" si="38"/>
        <v>0</v>
      </c>
      <c r="F991" s="339">
        <f t="shared" si="38"/>
        <v>0</v>
      </c>
      <c r="G991" s="339">
        <f t="shared" si="38"/>
        <v>0</v>
      </c>
      <c r="H991" s="339">
        <f t="shared" si="38"/>
        <v>0</v>
      </c>
      <c r="I991" s="339">
        <f t="shared" si="38"/>
        <v>0</v>
      </c>
      <c r="J991" s="339">
        <f>ROUND(SUM(J984:J990),2)</f>
        <v>-470000</v>
      </c>
      <c r="K991" s="339">
        <f>ROUND(SUM(K984:K990),2)</f>
        <v>0</v>
      </c>
      <c r="L991" s="339">
        <f>ROUND(SUM(L984:L990),2)</f>
        <v>0</v>
      </c>
      <c r="M991" s="339">
        <f>ROUND(SUM(M984:M990),2)</f>
        <v>0</v>
      </c>
      <c r="N991" s="341">
        <f t="shared" si="37"/>
        <v>-470000</v>
      </c>
    </row>
    <row r="992" spans="2:14" ht="15.75" customHeight="1">
      <c r="B992" s="15" t="s">
        <v>171</v>
      </c>
      <c r="C992" s="91"/>
      <c r="D992" s="337">
        <f aca="true" t="shared" si="39" ref="D992:M992">ROUND(SUM(D963:D973)+D982+D991,2)</f>
        <v>0</v>
      </c>
      <c r="E992" s="339">
        <f t="shared" si="39"/>
        <v>0</v>
      </c>
      <c r="F992" s="339">
        <f t="shared" si="39"/>
        <v>0</v>
      </c>
      <c r="G992" s="339">
        <f t="shared" si="39"/>
        <v>0</v>
      </c>
      <c r="H992" s="339">
        <f t="shared" si="39"/>
        <v>0</v>
      </c>
      <c r="I992" s="339">
        <f t="shared" si="39"/>
        <v>0</v>
      </c>
      <c r="J992" s="339">
        <f t="shared" si="39"/>
        <v>-470000</v>
      </c>
      <c r="K992" s="339">
        <f t="shared" si="39"/>
        <v>0</v>
      </c>
      <c r="L992" s="339">
        <f t="shared" si="39"/>
        <v>0</v>
      </c>
      <c r="M992" s="339">
        <f t="shared" si="39"/>
        <v>0</v>
      </c>
      <c r="N992" s="341">
        <f t="shared" si="37"/>
        <v>-470000</v>
      </c>
    </row>
    <row r="993" spans="2:14" ht="15.75" customHeight="1">
      <c r="B993" s="15" t="s">
        <v>123</v>
      </c>
      <c r="C993" s="91"/>
      <c r="D993" s="337">
        <f aca="true" t="shared" si="40" ref="D993:M993">ROUND(D953+D992,2)</f>
        <v>0</v>
      </c>
      <c r="E993" s="337">
        <f t="shared" si="40"/>
        <v>0</v>
      </c>
      <c r="F993" s="337">
        <f t="shared" si="40"/>
        <v>0</v>
      </c>
      <c r="G993" s="337">
        <f t="shared" si="40"/>
        <v>0</v>
      </c>
      <c r="H993" s="337">
        <f t="shared" si="40"/>
        <v>0</v>
      </c>
      <c r="I993" s="337">
        <f t="shared" si="40"/>
        <v>24790.76</v>
      </c>
      <c r="J993" s="337">
        <f t="shared" si="40"/>
        <v>571563.79</v>
      </c>
      <c r="K993" s="337">
        <f t="shared" si="40"/>
        <v>0</v>
      </c>
      <c r="L993" s="337">
        <f t="shared" si="40"/>
        <v>13723.53</v>
      </c>
      <c r="M993" s="337">
        <f t="shared" si="40"/>
        <v>0</v>
      </c>
      <c r="N993" s="346">
        <f t="shared" si="37"/>
        <v>610078.08</v>
      </c>
    </row>
    <row r="994" spans="2:14" ht="15.75" customHeight="1">
      <c r="B994" s="88" t="s">
        <v>493</v>
      </c>
      <c r="C994" s="89">
        <v>2800</v>
      </c>
      <c r="D994" s="167"/>
      <c r="E994" s="167"/>
      <c r="F994" s="167"/>
      <c r="G994" s="167"/>
      <c r="H994" s="167"/>
      <c r="I994" s="167">
        <v>8607.27</v>
      </c>
      <c r="J994" s="167">
        <v>223443.82</v>
      </c>
      <c r="K994" s="167"/>
      <c r="L994" s="167">
        <v>221269.18</v>
      </c>
      <c r="M994" s="167"/>
      <c r="N994" s="347">
        <f t="shared" si="37"/>
        <v>453320.27</v>
      </c>
    </row>
    <row r="995" spans="2:14" ht="15.75" customHeight="1">
      <c r="B995" s="88" t="s">
        <v>432</v>
      </c>
      <c r="C995" s="89">
        <v>2891</v>
      </c>
      <c r="D995" s="291"/>
      <c r="E995" s="291"/>
      <c r="F995" s="291"/>
      <c r="G995" s="291"/>
      <c r="H995" s="291"/>
      <c r="I995" s="291"/>
      <c r="J995" s="291"/>
      <c r="K995" s="291"/>
      <c r="L995" s="291"/>
      <c r="M995" s="291"/>
      <c r="N995" s="262">
        <f t="shared" si="37"/>
        <v>0</v>
      </c>
    </row>
    <row r="996" spans="2:14" ht="15.75" customHeight="1">
      <c r="B996" s="135" t="s">
        <v>398</v>
      </c>
      <c r="C996" s="234"/>
      <c r="D996" s="306"/>
      <c r="E996" s="306"/>
      <c r="F996" s="306"/>
      <c r="G996" s="306"/>
      <c r="H996" s="306"/>
      <c r="I996" s="274"/>
      <c r="J996" s="306"/>
      <c r="K996" s="306"/>
      <c r="L996" s="306"/>
      <c r="M996" s="306"/>
      <c r="N996" s="287"/>
    </row>
    <row r="997" spans="2:14" ht="15.75" customHeight="1">
      <c r="B997" s="84" t="s">
        <v>399</v>
      </c>
      <c r="C997" s="293">
        <v>2710</v>
      </c>
      <c r="D997" s="294"/>
      <c r="E997" s="294"/>
      <c r="F997" s="294"/>
      <c r="G997" s="294"/>
      <c r="H997" s="294"/>
      <c r="I997" s="113"/>
      <c r="J997" s="294"/>
      <c r="K997" s="294"/>
      <c r="L997" s="294"/>
      <c r="M997" s="294"/>
      <c r="N997" s="342">
        <f aca="true" t="shared" si="41" ref="N997:N1002">ROUND(SUM(D997:M997),2)</f>
        <v>0</v>
      </c>
    </row>
    <row r="998" spans="2:14" ht="15.75" customHeight="1">
      <c r="B998" s="23" t="s">
        <v>400</v>
      </c>
      <c r="C998" s="89">
        <v>2720</v>
      </c>
      <c r="D998" s="167"/>
      <c r="E998" s="167"/>
      <c r="F998" s="167"/>
      <c r="G998" s="167"/>
      <c r="H998" s="167"/>
      <c r="I998" s="167">
        <v>33398.03</v>
      </c>
      <c r="J998" s="167">
        <v>795007.61</v>
      </c>
      <c r="K998" s="167"/>
      <c r="L998" s="167">
        <v>234992.71</v>
      </c>
      <c r="M998" s="167"/>
      <c r="N998" s="347">
        <f t="shared" si="41"/>
        <v>1063398.35</v>
      </c>
    </row>
    <row r="999" spans="2:14" ht="15.75" customHeight="1">
      <c r="B999" s="23" t="s">
        <v>401</v>
      </c>
      <c r="C999" s="89">
        <v>2730</v>
      </c>
      <c r="D999" s="167"/>
      <c r="E999" s="167"/>
      <c r="F999" s="167"/>
      <c r="G999" s="167"/>
      <c r="H999" s="167"/>
      <c r="I999" s="167"/>
      <c r="J999" s="167"/>
      <c r="K999" s="167"/>
      <c r="L999" s="167"/>
      <c r="M999" s="167"/>
      <c r="N999" s="347">
        <f t="shared" si="41"/>
        <v>0</v>
      </c>
    </row>
    <row r="1000" spans="2:14" ht="15.75" customHeight="1">
      <c r="B1000" s="23" t="s">
        <v>402</v>
      </c>
      <c r="C1000" s="89">
        <v>2740</v>
      </c>
      <c r="D1000" s="167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347">
        <f t="shared" si="41"/>
        <v>0</v>
      </c>
    </row>
    <row r="1001" spans="2:14" ht="15.75" customHeight="1">
      <c r="B1001" s="23" t="s">
        <v>403</v>
      </c>
      <c r="C1001" s="89">
        <v>2750</v>
      </c>
      <c r="D1001" s="114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341">
        <f t="shared" si="41"/>
        <v>0</v>
      </c>
    </row>
    <row r="1002" spans="2:14" ht="15.75" customHeight="1">
      <c r="B1002" s="25" t="s">
        <v>489</v>
      </c>
      <c r="C1002" s="78">
        <v>2700</v>
      </c>
      <c r="D1002" s="342">
        <f>ROUND(SUM(D997:D1001),2)</f>
        <v>0</v>
      </c>
      <c r="E1002" s="342">
        <f aca="true" t="shared" si="42" ref="E1002:M1002">ROUND(SUM(E997:E1001),2)</f>
        <v>0</v>
      </c>
      <c r="F1002" s="342">
        <f t="shared" si="42"/>
        <v>0</v>
      </c>
      <c r="G1002" s="342">
        <f t="shared" si="42"/>
        <v>0</v>
      </c>
      <c r="H1002" s="342">
        <f t="shared" si="42"/>
        <v>0</v>
      </c>
      <c r="I1002" s="342">
        <f t="shared" si="42"/>
        <v>33398.03</v>
      </c>
      <c r="J1002" s="342">
        <f t="shared" si="42"/>
        <v>795007.61</v>
      </c>
      <c r="K1002" s="342">
        <f t="shared" si="42"/>
        <v>0</v>
      </c>
      <c r="L1002" s="342">
        <f t="shared" si="42"/>
        <v>234992.71</v>
      </c>
      <c r="M1002" s="342">
        <f t="shared" si="42"/>
        <v>0</v>
      </c>
      <c r="N1002" s="342">
        <f t="shared" si="41"/>
        <v>1063398.35</v>
      </c>
    </row>
    <row r="1003" spans="3:14" ht="12.75">
      <c r="C1003" s="35"/>
      <c r="D1003" s="142"/>
      <c r="E1003" s="351"/>
      <c r="F1003" s="351"/>
      <c r="G1003" s="351"/>
      <c r="H1003" s="352"/>
      <c r="I1003" s="6"/>
      <c r="J1003" s="142"/>
      <c r="K1003" s="6"/>
      <c r="L1003" s="6"/>
      <c r="M1003" s="143"/>
      <c r="N1003" s="6"/>
    </row>
    <row r="1004" spans="2:13" ht="12.75">
      <c r="B1004" s="31" t="s">
        <v>11</v>
      </c>
      <c r="C1004" s="35"/>
      <c r="D1004" s="35"/>
      <c r="G1004" s="1"/>
      <c r="J1004" s="35"/>
      <c r="M1004" s="1"/>
    </row>
    <row r="1005" spans="3:4" ht="12.75">
      <c r="C1005" s="35"/>
      <c r="D1005" s="35"/>
    </row>
    <row r="1006" spans="3:4" ht="12.75">
      <c r="C1006" s="35"/>
      <c r="D1006" s="35"/>
    </row>
    <row r="1007" spans="1:11" ht="12.75">
      <c r="A1007" s="2" t="s">
        <v>156</v>
      </c>
      <c r="B1007" s="22" t="str">
        <f>$B$1</f>
        <v>DISTRICT SCHOOL BOARD OF OKEECHOBEE COUNTY </v>
      </c>
      <c r="C1007" s="31"/>
      <c r="K1007" s="1" t="s">
        <v>183</v>
      </c>
    </row>
    <row r="1008" spans="2:11" ht="12.75">
      <c r="B1008" s="22" t="s">
        <v>549</v>
      </c>
      <c r="K1008" s="1" t="s">
        <v>101</v>
      </c>
    </row>
    <row r="1009" spans="2:11" ht="12.75">
      <c r="B1009" s="31" t="str">
        <f>+B4</f>
        <v>For the Fiscal Year Ended June 30, 2013</v>
      </c>
      <c r="K1009" s="8" t="s">
        <v>219</v>
      </c>
    </row>
    <row r="1010" spans="2:4" ht="38.25" customHeight="1">
      <c r="B1010" s="383" t="s">
        <v>48</v>
      </c>
      <c r="C1010" s="380" t="s">
        <v>523</v>
      </c>
      <c r="D1010" s="403"/>
    </row>
    <row r="1011" spans="2:4" ht="12.75">
      <c r="B1011" s="88" t="s">
        <v>131</v>
      </c>
      <c r="C1011" s="89">
        <v>3100</v>
      </c>
      <c r="D1011" s="121"/>
    </row>
    <row r="1012" spans="2:4" ht="12.75">
      <c r="B1012" s="88" t="s">
        <v>203</v>
      </c>
      <c r="C1012" s="89">
        <v>3200</v>
      </c>
      <c r="D1012" s="121"/>
    </row>
    <row r="1013" spans="2:4" ht="12.75">
      <c r="B1013" s="88" t="s">
        <v>132</v>
      </c>
      <c r="C1013" s="89">
        <v>3300</v>
      </c>
      <c r="D1013" s="121"/>
    </row>
    <row r="1014" spans="2:4" ht="12.75">
      <c r="B1014" s="144" t="s">
        <v>133</v>
      </c>
      <c r="C1014" s="5">
        <v>3400</v>
      </c>
      <c r="D1014" s="167"/>
    </row>
    <row r="1015" spans="2:4" ht="12.75">
      <c r="B1015" s="15" t="s">
        <v>264</v>
      </c>
      <c r="C1015" s="91">
        <v>3000</v>
      </c>
      <c r="D1015" s="337">
        <f>ROUND(SUM(D1011:D1014),2)</f>
        <v>0</v>
      </c>
    </row>
    <row r="1016" spans="2:11" ht="12.75">
      <c r="B1016" s="465" t="s">
        <v>25</v>
      </c>
      <c r="C1016" s="459" t="s">
        <v>516</v>
      </c>
      <c r="D1016" s="64">
        <v>100</v>
      </c>
      <c r="E1016" s="64">
        <v>200</v>
      </c>
      <c r="F1016" s="64">
        <v>300</v>
      </c>
      <c r="G1016" s="64">
        <v>400</v>
      </c>
      <c r="H1016" s="64">
        <v>500</v>
      </c>
      <c r="I1016" s="64">
        <v>600</v>
      </c>
      <c r="J1016" s="64">
        <v>700</v>
      </c>
      <c r="K1016" s="477" t="s">
        <v>24</v>
      </c>
    </row>
    <row r="1017" spans="2:11" ht="25.5">
      <c r="B1017" s="476"/>
      <c r="C1017" s="459"/>
      <c r="D1017" s="378" t="s">
        <v>19</v>
      </c>
      <c r="E1017" s="378" t="s">
        <v>517</v>
      </c>
      <c r="F1017" s="378" t="s">
        <v>518</v>
      </c>
      <c r="G1017" s="378" t="s">
        <v>519</v>
      </c>
      <c r="H1017" s="378" t="s">
        <v>520</v>
      </c>
      <c r="I1017" s="378" t="s">
        <v>521</v>
      </c>
      <c r="J1017" s="379" t="s">
        <v>18</v>
      </c>
      <c r="K1017" s="477"/>
    </row>
    <row r="1018" spans="2:11" ht="12.75">
      <c r="B1018" s="137" t="s">
        <v>26</v>
      </c>
      <c r="C1018" s="32"/>
      <c r="D1018" s="244"/>
      <c r="E1018" s="244"/>
      <c r="F1018" s="244"/>
      <c r="G1018" s="244"/>
      <c r="H1018" s="244"/>
      <c r="I1018" s="244"/>
      <c r="J1018" s="244"/>
      <c r="K1018" s="262"/>
    </row>
    <row r="1019" spans="2:11" ht="12.75">
      <c r="B1019" s="23" t="s">
        <v>265</v>
      </c>
      <c r="C1019" s="74">
        <v>5000</v>
      </c>
      <c r="D1019" s="167"/>
      <c r="E1019" s="167"/>
      <c r="F1019" s="167"/>
      <c r="G1019" s="167"/>
      <c r="H1019" s="167"/>
      <c r="I1019" s="167"/>
      <c r="J1019" s="167"/>
      <c r="K1019" s="347">
        <f>ROUND(SUM(D1019:J1019),2)</f>
        <v>0</v>
      </c>
    </row>
    <row r="1020" spans="2:11" ht="12.75">
      <c r="B1020" s="84" t="s">
        <v>573</v>
      </c>
      <c r="C1020" s="74">
        <v>6100</v>
      </c>
      <c r="D1020" s="167"/>
      <c r="E1020" s="167"/>
      <c r="F1020" s="167"/>
      <c r="G1020" s="167"/>
      <c r="H1020" s="167"/>
      <c r="I1020" s="167"/>
      <c r="J1020" s="167"/>
      <c r="K1020" s="347">
        <f aca="true" t="shared" si="43" ref="K1020:K1035">ROUND(SUM(D1020:J1020),2)</f>
        <v>0</v>
      </c>
    </row>
    <row r="1021" spans="2:11" ht="12.75">
      <c r="B1021" s="84" t="s">
        <v>266</v>
      </c>
      <c r="C1021" s="74">
        <v>6200</v>
      </c>
      <c r="D1021" s="167"/>
      <c r="E1021" s="167"/>
      <c r="F1021" s="167"/>
      <c r="G1021" s="167"/>
      <c r="H1021" s="167"/>
      <c r="I1021" s="167"/>
      <c r="J1021" s="167"/>
      <c r="K1021" s="347">
        <f t="shared" si="43"/>
        <v>0</v>
      </c>
    </row>
    <row r="1022" spans="2:11" ht="12.75">
      <c r="B1022" s="84" t="s">
        <v>267</v>
      </c>
      <c r="C1022" s="74">
        <v>6300</v>
      </c>
      <c r="D1022" s="167"/>
      <c r="E1022" s="167"/>
      <c r="F1022" s="167"/>
      <c r="G1022" s="167"/>
      <c r="H1022" s="167"/>
      <c r="I1022" s="167"/>
      <c r="J1022" s="167"/>
      <c r="K1022" s="347">
        <f t="shared" si="43"/>
        <v>0</v>
      </c>
    </row>
    <row r="1023" spans="2:11" ht="12.75">
      <c r="B1023" s="84" t="s">
        <v>268</v>
      </c>
      <c r="C1023" s="74">
        <v>6400</v>
      </c>
      <c r="D1023" s="167"/>
      <c r="E1023" s="167"/>
      <c r="F1023" s="167"/>
      <c r="G1023" s="167"/>
      <c r="H1023" s="167"/>
      <c r="I1023" s="167"/>
      <c r="J1023" s="167"/>
      <c r="K1023" s="347">
        <f t="shared" si="43"/>
        <v>0</v>
      </c>
    </row>
    <row r="1024" spans="2:11" ht="12.75">
      <c r="B1024" s="85" t="s">
        <v>442</v>
      </c>
      <c r="C1024" s="77">
        <v>6500</v>
      </c>
      <c r="D1024" s="167"/>
      <c r="E1024" s="167"/>
      <c r="F1024" s="167"/>
      <c r="G1024" s="167"/>
      <c r="H1024" s="167"/>
      <c r="I1024" s="167"/>
      <c r="J1024" s="167"/>
      <c r="K1024" s="347">
        <f t="shared" si="43"/>
        <v>0</v>
      </c>
    </row>
    <row r="1025" spans="2:11" ht="12.75">
      <c r="B1025" s="84" t="s">
        <v>322</v>
      </c>
      <c r="C1025" s="74">
        <v>7100</v>
      </c>
      <c r="D1025" s="167"/>
      <c r="E1025" s="167"/>
      <c r="F1025" s="167"/>
      <c r="G1025" s="167"/>
      <c r="H1025" s="167"/>
      <c r="I1025" s="167"/>
      <c r="J1025" s="167"/>
      <c r="K1025" s="347">
        <f t="shared" si="43"/>
        <v>0</v>
      </c>
    </row>
    <row r="1026" spans="2:11" ht="12.75">
      <c r="B1026" s="84" t="s">
        <v>269</v>
      </c>
      <c r="C1026" s="74">
        <v>7200</v>
      </c>
      <c r="D1026" s="167"/>
      <c r="E1026" s="167"/>
      <c r="F1026" s="167"/>
      <c r="G1026" s="167"/>
      <c r="H1026" s="167"/>
      <c r="I1026" s="167"/>
      <c r="J1026" s="167"/>
      <c r="K1026" s="347">
        <f t="shared" si="43"/>
        <v>0</v>
      </c>
    </row>
    <row r="1027" spans="2:11" ht="12.75">
      <c r="B1027" s="84" t="s">
        <v>270</v>
      </c>
      <c r="C1027" s="74">
        <v>7300</v>
      </c>
      <c r="D1027" s="167"/>
      <c r="E1027" s="167"/>
      <c r="F1027" s="167"/>
      <c r="G1027" s="167"/>
      <c r="H1027" s="167"/>
      <c r="I1027" s="167"/>
      <c r="J1027" s="167"/>
      <c r="K1027" s="347">
        <f t="shared" si="43"/>
        <v>0</v>
      </c>
    </row>
    <row r="1028" spans="2:11" ht="12.75">
      <c r="B1028" s="84" t="s">
        <v>271</v>
      </c>
      <c r="C1028" s="74">
        <v>7410</v>
      </c>
      <c r="D1028" s="167"/>
      <c r="E1028" s="167"/>
      <c r="F1028" s="167"/>
      <c r="G1028" s="167"/>
      <c r="H1028" s="167"/>
      <c r="I1028" s="167"/>
      <c r="J1028" s="167"/>
      <c r="K1028" s="347">
        <f t="shared" si="43"/>
        <v>0</v>
      </c>
    </row>
    <row r="1029" spans="2:11" ht="12.75">
      <c r="B1029" s="84" t="s">
        <v>272</v>
      </c>
      <c r="C1029" s="74">
        <v>7500</v>
      </c>
      <c r="D1029" s="167"/>
      <c r="E1029" s="167"/>
      <c r="F1029" s="167"/>
      <c r="G1029" s="167"/>
      <c r="H1029" s="167"/>
      <c r="I1029" s="167"/>
      <c r="J1029" s="167"/>
      <c r="K1029" s="347">
        <f t="shared" si="43"/>
        <v>0</v>
      </c>
    </row>
    <row r="1030" spans="2:11" ht="12.75">
      <c r="B1030" s="84" t="s">
        <v>274</v>
      </c>
      <c r="C1030" s="74">
        <v>7700</v>
      </c>
      <c r="D1030" s="167"/>
      <c r="E1030" s="167"/>
      <c r="F1030" s="167"/>
      <c r="G1030" s="167"/>
      <c r="H1030" s="167"/>
      <c r="I1030" s="167"/>
      <c r="J1030" s="167"/>
      <c r="K1030" s="347">
        <f t="shared" si="43"/>
        <v>0</v>
      </c>
    </row>
    <row r="1031" spans="2:11" ht="12.75">
      <c r="B1031" s="84" t="s">
        <v>574</v>
      </c>
      <c r="C1031" s="232">
        <v>7800</v>
      </c>
      <c r="D1031" s="167"/>
      <c r="E1031" s="167"/>
      <c r="F1031" s="167"/>
      <c r="G1031" s="167"/>
      <c r="H1031" s="167"/>
      <c r="I1031" s="167"/>
      <c r="J1031" s="167"/>
      <c r="K1031" s="347">
        <f t="shared" si="43"/>
        <v>0</v>
      </c>
    </row>
    <row r="1032" spans="2:11" ht="12.75">
      <c r="B1032" s="84" t="s">
        <v>275</v>
      </c>
      <c r="C1032" s="74">
        <v>7900</v>
      </c>
      <c r="D1032" s="167"/>
      <c r="E1032" s="167"/>
      <c r="F1032" s="167"/>
      <c r="G1032" s="167"/>
      <c r="H1032" s="167"/>
      <c r="I1032" s="167"/>
      <c r="J1032" s="167"/>
      <c r="K1032" s="347">
        <f t="shared" si="43"/>
        <v>0</v>
      </c>
    </row>
    <row r="1033" spans="2:11" ht="12.75">
      <c r="B1033" s="84" t="s">
        <v>276</v>
      </c>
      <c r="C1033" s="74">
        <v>8100</v>
      </c>
      <c r="D1033" s="167"/>
      <c r="E1033" s="167"/>
      <c r="F1033" s="167"/>
      <c r="G1033" s="167"/>
      <c r="H1033" s="167"/>
      <c r="I1033" s="167"/>
      <c r="J1033" s="167"/>
      <c r="K1033" s="347">
        <f t="shared" si="43"/>
        <v>0</v>
      </c>
    </row>
    <row r="1034" spans="2:11" ht="12.75">
      <c r="B1034" s="85" t="s">
        <v>277</v>
      </c>
      <c r="C1034" s="77">
        <v>8200</v>
      </c>
      <c r="D1034" s="167"/>
      <c r="E1034" s="167"/>
      <c r="F1034" s="167"/>
      <c r="G1034" s="167"/>
      <c r="H1034" s="167"/>
      <c r="I1034" s="167"/>
      <c r="J1034" s="167"/>
      <c r="K1034" s="347">
        <f t="shared" si="43"/>
        <v>0</v>
      </c>
    </row>
    <row r="1035" spans="2:11" ht="12.75">
      <c r="B1035" s="84" t="s">
        <v>278</v>
      </c>
      <c r="C1035" s="74">
        <v>9100</v>
      </c>
      <c r="D1035" s="167"/>
      <c r="E1035" s="167"/>
      <c r="F1035" s="167"/>
      <c r="G1035" s="167"/>
      <c r="H1035" s="167"/>
      <c r="I1035" s="167"/>
      <c r="J1035" s="167"/>
      <c r="K1035" s="347">
        <f t="shared" si="43"/>
        <v>0</v>
      </c>
    </row>
    <row r="1036" spans="2:11" ht="12.75">
      <c r="B1036" s="83" t="s">
        <v>27</v>
      </c>
      <c r="C1036" s="76"/>
      <c r="D1036" s="249"/>
      <c r="E1036" s="249"/>
      <c r="F1036" s="249"/>
      <c r="G1036" s="249"/>
      <c r="H1036" s="249"/>
      <c r="I1036" s="250"/>
      <c r="J1036" s="249"/>
      <c r="K1036" s="262"/>
    </row>
    <row r="1037" spans="2:11" ht="12.75">
      <c r="B1037" s="84" t="s">
        <v>279</v>
      </c>
      <c r="C1037" s="74">
        <v>7420</v>
      </c>
      <c r="D1037" s="252"/>
      <c r="E1037" s="252"/>
      <c r="F1037" s="252"/>
      <c r="G1037" s="252"/>
      <c r="H1037" s="252"/>
      <c r="I1037" s="167"/>
      <c r="J1037" s="252"/>
      <c r="K1037" s="347">
        <f>ROUND(I1037,2)</f>
        <v>0</v>
      </c>
    </row>
    <row r="1038" spans="2:11" ht="12.75">
      <c r="B1038" s="84" t="s">
        <v>280</v>
      </c>
      <c r="C1038" s="74">
        <v>9300</v>
      </c>
      <c r="D1038" s="252"/>
      <c r="E1038" s="252"/>
      <c r="F1038" s="252"/>
      <c r="G1038" s="252"/>
      <c r="H1038" s="252"/>
      <c r="I1038" s="167"/>
      <c r="J1038" s="252"/>
      <c r="K1038" s="347">
        <f>ROUND(I1038,2)</f>
        <v>0</v>
      </c>
    </row>
    <row r="1039" spans="2:11" ht="12.75">
      <c r="B1039" s="83" t="s">
        <v>28</v>
      </c>
      <c r="C1039" s="76"/>
      <c r="D1039" s="249"/>
      <c r="E1039" s="249"/>
      <c r="F1039" s="249"/>
      <c r="G1039" s="249"/>
      <c r="H1039" s="249"/>
      <c r="I1039" s="249"/>
      <c r="J1039" s="250"/>
      <c r="K1039" s="262"/>
    </row>
    <row r="1040" spans="2:11" ht="12.75">
      <c r="B1040" s="84" t="s">
        <v>57</v>
      </c>
      <c r="C1040" s="74">
        <v>710</v>
      </c>
      <c r="D1040" s="252"/>
      <c r="E1040" s="252"/>
      <c r="F1040" s="252"/>
      <c r="G1040" s="252"/>
      <c r="H1040" s="252"/>
      <c r="I1040" s="252"/>
      <c r="J1040" s="167"/>
      <c r="K1040" s="347">
        <f>ROUND(J1040,2)</f>
        <v>0</v>
      </c>
    </row>
    <row r="1041" spans="2:11" ht="12.75">
      <c r="B1041" s="84" t="s">
        <v>281</v>
      </c>
      <c r="C1041" s="74">
        <v>720</v>
      </c>
      <c r="D1041" s="252"/>
      <c r="E1041" s="252"/>
      <c r="F1041" s="252"/>
      <c r="G1041" s="252"/>
      <c r="H1041" s="252"/>
      <c r="I1041" s="252"/>
      <c r="J1041" s="167"/>
      <c r="K1041" s="346">
        <f>ROUND(J1041,2)</f>
        <v>0</v>
      </c>
    </row>
    <row r="1042" spans="2:11" ht="12.75">
      <c r="B1042" s="86" t="s">
        <v>282</v>
      </c>
      <c r="C1042" s="75"/>
      <c r="D1042" s="337">
        <f>ROUND(SUM(D1019:D1035),2)</f>
        <v>0</v>
      </c>
      <c r="E1042" s="339">
        <f>ROUND(SUM(E1019:E1035),2)</f>
        <v>0</v>
      </c>
      <c r="F1042" s="339">
        <f>ROUND(SUM(F1019:F1035),2)</f>
        <v>0</v>
      </c>
      <c r="G1042" s="339">
        <f>ROUND(SUM(G1019:G1035),2)</f>
        <v>0</v>
      </c>
      <c r="H1042" s="339">
        <f>ROUND(SUM(H1019:H1035),2)</f>
        <v>0</v>
      </c>
      <c r="I1042" s="339">
        <f>ROUND(SUM(I1019:I1035)+SUM(I1037:I1038),2)</f>
        <v>0</v>
      </c>
      <c r="J1042" s="339">
        <f>ROUND(SUM(J1019:J1035)+SUM(J1040:J1041),2)</f>
        <v>0</v>
      </c>
      <c r="K1042" s="339">
        <f>ROUND(SUM(D1042:J1042),2)</f>
        <v>0</v>
      </c>
    </row>
    <row r="1043" spans="2:11" ht="12.75">
      <c r="B1043" s="87" t="s">
        <v>29</v>
      </c>
      <c r="C1043" s="75"/>
      <c r="D1043" s="253"/>
      <c r="E1043" s="253"/>
      <c r="F1043" s="253"/>
      <c r="G1043" s="254"/>
      <c r="H1043" s="254"/>
      <c r="I1043" s="254"/>
      <c r="J1043" s="255"/>
      <c r="K1043" s="337">
        <f>ROUND(D1015-K1042,2)</f>
        <v>0</v>
      </c>
    </row>
    <row r="1044" spans="2:4" ht="38.25" customHeight="1">
      <c r="B1044" s="382" t="s">
        <v>522</v>
      </c>
      <c r="C1044" s="408"/>
      <c r="D1044" s="409"/>
    </row>
    <row r="1045" spans="2:4" ht="12.75">
      <c r="B1045" s="88" t="s">
        <v>445</v>
      </c>
      <c r="C1045" s="89">
        <v>3730</v>
      </c>
      <c r="D1045" s="167"/>
    </row>
    <row r="1046" spans="2:4" ht="12.75">
      <c r="B1046" s="118" t="s">
        <v>33</v>
      </c>
      <c r="C1046" s="119">
        <v>3740</v>
      </c>
      <c r="D1046" s="247"/>
    </row>
    <row r="1047" spans="2:4" ht="12.75">
      <c r="B1047" s="137" t="s">
        <v>34</v>
      </c>
      <c r="C1047" s="146"/>
      <c r="D1047" s="272"/>
    </row>
    <row r="1048" spans="2:4" ht="12.75">
      <c r="B1048" s="23" t="s">
        <v>311</v>
      </c>
      <c r="C1048" s="89">
        <v>3610</v>
      </c>
      <c r="D1048" s="167"/>
    </row>
    <row r="1049" spans="2:4" ht="12.75">
      <c r="B1049" s="23" t="s">
        <v>283</v>
      </c>
      <c r="C1049" s="89">
        <v>3620</v>
      </c>
      <c r="D1049" s="167"/>
    </row>
    <row r="1050" spans="2:4" ht="12.75">
      <c r="B1050" s="23" t="s">
        <v>284</v>
      </c>
      <c r="C1050" s="89">
        <v>3630</v>
      </c>
      <c r="D1050" s="167"/>
    </row>
    <row r="1051" spans="2:4" ht="12.75">
      <c r="B1051" s="25" t="s">
        <v>285</v>
      </c>
      <c r="C1051" s="119">
        <v>3640</v>
      </c>
      <c r="D1051" s="247"/>
    </row>
    <row r="1052" spans="2:4" ht="12.75">
      <c r="B1052" s="25" t="s">
        <v>287</v>
      </c>
      <c r="C1052" s="119">
        <v>3670</v>
      </c>
      <c r="D1052" s="247"/>
    </row>
    <row r="1053" spans="2:4" ht="12.75">
      <c r="B1053" s="25" t="s">
        <v>288</v>
      </c>
      <c r="C1053" s="119">
        <v>3690</v>
      </c>
      <c r="D1053" s="247"/>
    </row>
    <row r="1054" spans="2:4" ht="12.75">
      <c r="B1054" s="25" t="s">
        <v>289</v>
      </c>
      <c r="C1054" s="119">
        <v>3600</v>
      </c>
      <c r="D1054" s="337">
        <f>ROUND(SUM(D1048:D1053),2)</f>
        <v>0</v>
      </c>
    </row>
    <row r="1055" spans="2:4" ht="12.75">
      <c r="B1055" s="137" t="s">
        <v>35</v>
      </c>
      <c r="C1055" s="146"/>
      <c r="D1055" s="246"/>
    </row>
    <row r="1056" spans="2:4" ht="12.75">
      <c r="B1056" s="23" t="s">
        <v>313</v>
      </c>
      <c r="C1056" s="89">
        <v>910</v>
      </c>
      <c r="D1056" s="167"/>
    </row>
    <row r="1057" spans="2:4" ht="12.75">
      <c r="B1057" s="23" t="s">
        <v>290</v>
      </c>
      <c r="C1057" s="89">
        <v>920</v>
      </c>
      <c r="D1057" s="167"/>
    </row>
    <row r="1058" spans="2:4" ht="12.75">
      <c r="B1058" s="23" t="s">
        <v>291</v>
      </c>
      <c r="C1058" s="89">
        <v>930</v>
      </c>
      <c r="D1058" s="167"/>
    </row>
    <row r="1059" spans="2:4" ht="12.75">
      <c r="B1059" s="25" t="s">
        <v>292</v>
      </c>
      <c r="C1059" s="119">
        <v>940</v>
      </c>
      <c r="D1059" s="247"/>
    </row>
    <row r="1060" spans="2:4" ht="12.75">
      <c r="B1060" s="23" t="s">
        <v>294</v>
      </c>
      <c r="C1060" s="89">
        <v>970</v>
      </c>
      <c r="D1060" s="114"/>
    </row>
    <row r="1061" spans="2:4" ht="12.75">
      <c r="B1061" s="23" t="s">
        <v>295</v>
      </c>
      <c r="C1061" s="89">
        <v>990</v>
      </c>
      <c r="D1061" s="113"/>
    </row>
    <row r="1062" spans="2:4" ht="12.75">
      <c r="B1062" s="23" t="s">
        <v>296</v>
      </c>
      <c r="C1062" s="89">
        <v>9700</v>
      </c>
      <c r="D1062" s="337">
        <f>ROUND(SUM(D1056:D1061),2)</f>
        <v>0</v>
      </c>
    </row>
    <row r="1063" spans="2:4" ht="12.75">
      <c r="B1063" s="15" t="s">
        <v>171</v>
      </c>
      <c r="C1063" s="91"/>
      <c r="D1063" s="337">
        <f>ROUND(SUM(D1045:D1046)+D1054+D1062,2)</f>
        <v>0</v>
      </c>
    </row>
    <row r="1064" spans="2:4" ht="12.75">
      <c r="B1064" s="15" t="s">
        <v>117</v>
      </c>
      <c r="C1064" s="91"/>
      <c r="D1064" s="337">
        <f>ROUND(K1043+D1063,2)</f>
        <v>0</v>
      </c>
    </row>
    <row r="1065" spans="2:4" ht="12.75">
      <c r="B1065" s="88" t="s">
        <v>492</v>
      </c>
      <c r="C1065" s="89">
        <v>2800</v>
      </c>
      <c r="D1065" s="167"/>
    </row>
    <row r="1066" spans="2:4" ht="12.75">
      <c r="B1066" s="88" t="s">
        <v>41</v>
      </c>
      <c r="C1066" s="89">
        <v>2891</v>
      </c>
      <c r="D1066" s="167"/>
    </row>
    <row r="1067" spans="2:4" ht="12.75">
      <c r="B1067" s="135" t="s">
        <v>398</v>
      </c>
      <c r="C1067" s="234"/>
      <c r="D1067" s="274"/>
    </row>
    <row r="1068" spans="2:4" ht="12.75">
      <c r="B1068" s="84" t="s">
        <v>399</v>
      </c>
      <c r="C1068" s="293">
        <v>2710</v>
      </c>
      <c r="D1068" s="113"/>
    </row>
    <row r="1069" spans="2:4" ht="12.75">
      <c r="B1069" s="23" t="s">
        <v>400</v>
      </c>
      <c r="C1069" s="89">
        <v>2720</v>
      </c>
      <c r="D1069" s="167"/>
    </row>
    <row r="1070" spans="2:4" ht="12.75">
      <c r="B1070" s="23" t="s">
        <v>401</v>
      </c>
      <c r="C1070" s="89">
        <v>2730</v>
      </c>
      <c r="D1070" s="167"/>
    </row>
    <row r="1071" spans="2:4" ht="12.75">
      <c r="B1071" s="23" t="s">
        <v>402</v>
      </c>
      <c r="C1071" s="89">
        <v>2740</v>
      </c>
      <c r="D1071" s="167"/>
    </row>
    <row r="1072" spans="2:4" ht="12.75">
      <c r="B1072" s="23" t="s">
        <v>403</v>
      </c>
      <c r="C1072" s="89">
        <v>2750</v>
      </c>
      <c r="D1072" s="114"/>
    </row>
    <row r="1073" spans="2:4" ht="12.75">
      <c r="B1073" s="25" t="s">
        <v>488</v>
      </c>
      <c r="C1073" s="78">
        <v>2700</v>
      </c>
      <c r="D1073" s="342">
        <f>ROUND(SUM(D1068:D1072),2)</f>
        <v>0</v>
      </c>
    </row>
    <row r="1074" spans="2:4" ht="12.75">
      <c r="B1074" s="4"/>
      <c r="C1074" s="4"/>
      <c r="D1074" s="68"/>
    </row>
    <row r="1075" spans="2:4" ht="16.5" customHeight="1">
      <c r="B1075" s="4" t="s">
        <v>39</v>
      </c>
      <c r="C1075" s="4"/>
      <c r="D1075" s="4"/>
    </row>
    <row r="1078" spans="1:10" ht="12.75">
      <c r="A1078" s="2" t="s">
        <v>159</v>
      </c>
      <c r="B1078" s="22" t="str">
        <f>$B$1</f>
        <v>DISTRICT SCHOOL BOARD OF OKEECHOBEE COUNTY </v>
      </c>
      <c r="C1078" s="147"/>
      <c r="H1078" s="35"/>
      <c r="J1078" s="4"/>
    </row>
    <row r="1079" spans="1:11" ht="12.75">
      <c r="A1079" s="2" t="s">
        <v>136</v>
      </c>
      <c r="B1079" s="22" t="s">
        <v>540</v>
      </c>
      <c r="C1079" s="147"/>
      <c r="J1079" s="4"/>
      <c r="K1079" s="3" t="s">
        <v>184</v>
      </c>
    </row>
    <row r="1080" spans="1:11" ht="12.75">
      <c r="A1080" s="2" t="s">
        <v>136</v>
      </c>
      <c r="B1080" s="31" t="str">
        <f>+B4</f>
        <v>For the Fiscal Year Ended June 30, 2013</v>
      </c>
      <c r="C1080" s="147"/>
      <c r="J1080" s="4"/>
      <c r="K1080" s="1" t="s">
        <v>160</v>
      </c>
    </row>
    <row r="1081" spans="1:11" s="410" customFormat="1" ht="25.5">
      <c r="A1081" s="229" t="s">
        <v>136</v>
      </c>
      <c r="B1081" s="478" t="s">
        <v>80</v>
      </c>
      <c r="C1081" s="488" t="s">
        <v>523</v>
      </c>
      <c r="D1081" s="404" t="s">
        <v>623</v>
      </c>
      <c r="E1081" s="404" t="s">
        <v>623</v>
      </c>
      <c r="F1081" s="404" t="s">
        <v>624</v>
      </c>
      <c r="G1081" s="404" t="s">
        <v>624</v>
      </c>
      <c r="H1081" s="404" t="s">
        <v>625</v>
      </c>
      <c r="I1081" s="404" t="s">
        <v>594</v>
      </c>
      <c r="J1081" s="404" t="s">
        <v>594</v>
      </c>
      <c r="K1081" s="480" t="s">
        <v>76</v>
      </c>
    </row>
    <row r="1082" spans="1:11" ht="12.75">
      <c r="A1082" s="2" t="s">
        <v>136</v>
      </c>
      <c r="B1082" s="479"/>
      <c r="C1082" s="489"/>
      <c r="D1082" s="150">
        <v>911</v>
      </c>
      <c r="E1082" s="150">
        <v>912</v>
      </c>
      <c r="F1082" s="150">
        <v>913</v>
      </c>
      <c r="G1082" s="150">
        <v>914</v>
      </c>
      <c r="H1082" s="150">
        <v>915</v>
      </c>
      <c r="I1082" s="150">
        <v>921</v>
      </c>
      <c r="J1082" s="150">
        <v>922</v>
      </c>
      <c r="K1082" s="481"/>
    </row>
    <row r="1083" spans="1:11" ht="12.75">
      <c r="A1083" s="2" t="s">
        <v>137</v>
      </c>
      <c r="B1083" s="88" t="s">
        <v>81</v>
      </c>
      <c r="C1083" s="89">
        <v>3481</v>
      </c>
      <c r="D1083" s="167"/>
      <c r="E1083" s="167"/>
      <c r="F1083" s="167"/>
      <c r="G1083" s="167"/>
      <c r="H1083" s="167"/>
      <c r="I1083" s="167"/>
      <c r="J1083" s="167"/>
      <c r="K1083" s="338">
        <f>ROUND(SUM(D1083:J1083),2)</f>
        <v>0</v>
      </c>
    </row>
    <row r="1084" spans="1:11" ht="12.75">
      <c r="A1084" s="2" t="s">
        <v>137</v>
      </c>
      <c r="B1084" s="88" t="s">
        <v>82</v>
      </c>
      <c r="C1084" s="89">
        <v>3482</v>
      </c>
      <c r="D1084" s="167"/>
      <c r="E1084" s="167"/>
      <c r="F1084" s="167"/>
      <c r="G1084" s="167"/>
      <c r="H1084" s="167"/>
      <c r="I1084" s="167"/>
      <c r="J1084" s="167"/>
      <c r="K1084" s="338">
        <f>ROUND(SUM(D1084:J1084),2)</f>
        <v>0</v>
      </c>
    </row>
    <row r="1085" spans="1:11" ht="12.75">
      <c r="A1085" s="2" t="s">
        <v>137</v>
      </c>
      <c r="B1085" s="88" t="s">
        <v>83</v>
      </c>
      <c r="C1085" s="89">
        <v>3484</v>
      </c>
      <c r="D1085" s="167"/>
      <c r="E1085" s="167"/>
      <c r="F1085" s="167"/>
      <c r="G1085" s="167"/>
      <c r="H1085" s="167"/>
      <c r="I1085" s="167"/>
      <c r="J1085" s="167"/>
      <c r="K1085" s="338">
        <f>ROUND(SUM(D1085:J1085),2)</f>
        <v>0</v>
      </c>
    </row>
    <row r="1086" spans="1:11" ht="12.75">
      <c r="A1086" s="2" t="s">
        <v>137</v>
      </c>
      <c r="B1086" s="88" t="s">
        <v>84</v>
      </c>
      <c r="C1086" s="89">
        <v>3489</v>
      </c>
      <c r="D1086" s="167"/>
      <c r="E1086" s="167"/>
      <c r="F1086" s="167"/>
      <c r="G1086" s="167"/>
      <c r="H1086" s="167"/>
      <c r="I1086" s="167"/>
      <c r="J1086" s="167"/>
      <c r="K1086" s="338">
        <f>ROUND(SUM(D1086:J1086),2)</f>
        <v>0</v>
      </c>
    </row>
    <row r="1087" spans="1:11" ht="12.75">
      <c r="A1087" s="2" t="s">
        <v>136</v>
      </c>
      <c r="B1087" s="15" t="s">
        <v>340</v>
      </c>
      <c r="C1087" s="91"/>
      <c r="D1087" s="337">
        <f aca="true" t="shared" si="44" ref="D1087:J1087">ROUND(SUM(D1083:D1086),2)</f>
        <v>0</v>
      </c>
      <c r="E1087" s="339">
        <f t="shared" si="44"/>
        <v>0</v>
      </c>
      <c r="F1087" s="339">
        <f t="shared" si="44"/>
        <v>0</v>
      </c>
      <c r="G1087" s="339">
        <f t="shared" si="44"/>
        <v>0</v>
      </c>
      <c r="H1087" s="339">
        <f t="shared" si="44"/>
        <v>0</v>
      </c>
      <c r="I1087" s="339">
        <f t="shared" si="44"/>
        <v>0</v>
      </c>
      <c r="J1087" s="339">
        <f t="shared" si="44"/>
        <v>0</v>
      </c>
      <c r="K1087" s="339">
        <f>ROUND(SUM(D1087:J1087),2)</f>
        <v>0</v>
      </c>
    </row>
    <row r="1088" spans="1:11" ht="38.25" customHeight="1">
      <c r="A1088" s="2" t="s">
        <v>136</v>
      </c>
      <c r="B1088" s="383" t="s">
        <v>85</v>
      </c>
      <c r="C1088" s="408"/>
      <c r="D1088" s="409"/>
      <c r="E1088" s="409"/>
      <c r="F1088" s="409"/>
      <c r="G1088" s="409"/>
      <c r="H1088" s="409"/>
      <c r="I1088" s="409"/>
      <c r="J1088" s="409"/>
      <c r="K1088" s="409"/>
    </row>
    <row r="1089" spans="1:11" ht="12.75">
      <c r="A1089" s="2" t="s">
        <v>137</v>
      </c>
      <c r="B1089" s="88" t="s">
        <v>19</v>
      </c>
      <c r="C1089" s="89">
        <v>100</v>
      </c>
      <c r="D1089" s="167"/>
      <c r="E1089" s="167"/>
      <c r="F1089" s="167"/>
      <c r="G1089" s="167"/>
      <c r="H1089" s="167"/>
      <c r="I1089" s="167"/>
      <c r="J1089" s="167"/>
      <c r="K1089" s="338">
        <f aca="true" t="shared" si="45" ref="K1089:K1098">ROUND(SUM(D1089:J1089),2)</f>
        <v>0</v>
      </c>
    </row>
    <row r="1090" spans="1:11" ht="12.75">
      <c r="A1090" s="2" t="s">
        <v>137</v>
      </c>
      <c r="B1090" s="88" t="s">
        <v>86</v>
      </c>
      <c r="C1090" s="89">
        <v>200</v>
      </c>
      <c r="D1090" s="167"/>
      <c r="E1090" s="167"/>
      <c r="F1090" s="167"/>
      <c r="G1090" s="167"/>
      <c r="H1090" s="167"/>
      <c r="I1090" s="167"/>
      <c r="J1090" s="167"/>
      <c r="K1090" s="338">
        <f t="shared" si="45"/>
        <v>0</v>
      </c>
    </row>
    <row r="1091" spans="1:11" ht="12.75">
      <c r="A1091" s="2" t="s">
        <v>137</v>
      </c>
      <c r="B1091" s="88" t="s">
        <v>87</v>
      </c>
      <c r="C1091" s="89">
        <v>300</v>
      </c>
      <c r="D1091" s="167"/>
      <c r="E1091" s="167"/>
      <c r="F1091" s="167"/>
      <c r="G1091" s="167"/>
      <c r="H1091" s="167"/>
      <c r="I1091" s="167"/>
      <c r="J1091" s="167"/>
      <c r="K1091" s="338">
        <f t="shared" si="45"/>
        <v>0</v>
      </c>
    </row>
    <row r="1092" spans="1:11" ht="12.75">
      <c r="A1092" s="2" t="s">
        <v>137</v>
      </c>
      <c r="B1092" s="88" t="s">
        <v>88</v>
      </c>
      <c r="C1092" s="89">
        <v>400</v>
      </c>
      <c r="D1092" s="167"/>
      <c r="E1092" s="167"/>
      <c r="F1092" s="167"/>
      <c r="G1092" s="167"/>
      <c r="H1092" s="167"/>
      <c r="I1092" s="167"/>
      <c r="J1092" s="167"/>
      <c r="K1092" s="338">
        <f t="shared" si="45"/>
        <v>0</v>
      </c>
    </row>
    <row r="1093" spans="1:11" ht="12.75">
      <c r="A1093" s="2" t="s">
        <v>137</v>
      </c>
      <c r="B1093" s="88" t="s">
        <v>89</v>
      </c>
      <c r="C1093" s="89">
        <v>500</v>
      </c>
      <c r="D1093" s="167"/>
      <c r="E1093" s="167"/>
      <c r="F1093" s="167"/>
      <c r="G1093" s="167"/>
      <c r="H1093" s="167"/>
      <c r="I1093" s="167"/>
      <c r="J1093" s="167"/>
      <c r="K1093" s="338">
        <f t="shared" si="45"/>
        <v>0</v>
      </c>
    </row>
    <row r="1094" spans="1:11" ht="12.75">
      <c r="A1094" s="2" t="s">
        <v>137</v>
      </c>
      <c r="B1094" s="88" t="s">
        <v>62</v>
      </c>
      <c r="C1094" s="89">
        <v>600</v>
      </c>
      <c r="D1094" s="167"/>
      <c r="E1094" s="167"/>
      <c r="F1094" s="167"/>
      <c r="G1094" s="167"/>
      <c r="H1094" s="167"/>
      <c r="I1094" s="167"/>
      <c r="J1094" s="167"/>
      <c r="K1094" s="338">
        <f t="shared" si="45"/>
        <v>0</v>
      </c>
    </row>
    <row r="1095" spans="1:11" ht="12.75">
      <c r="A1095" s="2" t="s">
        <v>137</v>
      </c>
      <c r="B1095" s="88" t="s">
        <v>18</v>
      </c>
      <c r="C1095" s="89">
        <v>700</v>
      </c>
      <c r="D1095" s="167"/>
      <c r="E1095" s="167"/>
      <c r="F1095" s="167"/>
      <c r="G1095" s="167"/>
      <c r="H1095" s="167"/>
      <c r="I1095" s="167"/>
      <c r="J1095" s="167"/>
      <c r="K1095" s="338">
        <f t="shared" si="45"/>
        <v>0</v>
      </c>
    </row>
    <row r="1096" spans="1:11" ht="12.75">
      <c r="A1096" s="2" t="s">
        <v>137</v>
      </c>
      <c r="B1096" s="88" t="s">
        <v>595</v>
      </c>
      <c r="C1096" s="89">
        <v>780</v>
      </c>
      <c r="D1096" s="167"/>
      <c r="E1096" s="167"/>
      <c r="F1096" s="167"/>
      <c r="G1096" s="167"/>
      <c r="H1096" s="167"/>
      <c r="I1096" s="167"/>
      <c r="J1096" s="167"/>
      <c r="K1096" s="338">
        <f t="shared" si="45"/>
        <v>0</v>
      </c>
    </row>
    <row r="1097" spans="1:11" ht="12.75">
      <c r="A1097" s="2" t="s">
        <v>136</v>
      </c>
      <c r="B1097" s="15" t="s">
        <v>341</v>
      </c>
      <c r="C1097" s="91"/>
      <c r="D1097" s="337">
        <f aca="true" t="shared" si="46" ref="D1097:J1097">ROUND(SUM(D1089:D1096),2)</f>
        <v>0</v>
      </c>
      <c r="E1097" s="339">
        <f t="shared" si="46"/>
        <v>0</v>
      </c>
      <c r="F1097" s="339">
        <f t="shared" si="46"/>
        <v>0</v>
      </c>
      <c r="G1097" s="339">
        <f t="shared" si="46"/>
        <v>0</v>
      </c>
      <c r="H1097" s="339">
        <f t="shared" si="46"/>
        <v>0</v>
      </c>
      <c r="I1097" s="339">
        <f t="shared" si="46"/>
        <v>0</v>
      </c>
      <c r="J1097" s="339">
        <f t="shared" si="46"/>
        <v>0</v>
      </c>
      <c r="K1097" s="339">
        <f t="shared" si="45"/>
        <v>0</v>
      </c>
    </row>
    <row r="1098" spans="1:11" ht="12.75">
      <c r="A1098" s="2" t="s">
        <v>136</v>
      </c>
      <c r="B1098" s="15" t="s">
        <v>90</v>
      </c>
      <c r="C1098" s="91"/>
      <c r="D1098" s="337">
        <f>ROUND(D1087-D1097,2)</f>
        <v>0</v>
      </c>
      <c r="E1098" s="339">
        <f aca="true" t="shared" si="47" ref="E1098:J1098">ROUND(E1087-E1097,2)</f>
        <v>0</v>
      </c>
      <c r="F1098" s="339">
        <f t="shared" si="47"/>
        <v>0</v>
      </c>
      <c r="G1098" s="339">
        <f t="shared" si="47"/>
        <v>0</v>
      </c>
      <c r="H1098" s="339">
        <f t="shared" si="47"/>
        <v>0</v>
      </c>
      <c r="I1098" s="339">
        <f t="shared" si="47"/>
        <v>0</v>
      </c>
      <c r="J1098" s="339">
        <f t="shared" si="47"/>
        <v>0</v>
      </c>
      <c r="K1098" s="339">
        <f t="shared" si="45"/>
        <v>0</v>
      </c>
    </row>
    <row r="1099" spans="1:11" ht="38.25" customHeight="1">
      <c r="A1099" s="2" t="s">
        <v>136</v>
      </c>
      <c r="B1099" s="383" t="s">
        <v>138</v>
      </c>
      <c r="C1099" s="408"/>
      <c r="D1099" s="409"/>
      <c r="E1099" s="409"/>
      <c r="F1099" s="409"/>
      <c r="G1099" s="409"/>
      <c r="H1099" s="409"/>
      <c r="I1099" s="409"/>
      <c r="J1099" s="409"/>
      <c r="K1099" s="409"/>
    </row>
    <row r="1100" spans="1:11" ht="12.75">
      <c r="A1100" s="2" t="s">
        <v>139</v>
      </c>
      <c r="B1100" s="88" t="s">
        <v>54</v>
      </c>
      <c r="C1100" s="89">
        <v>3431</v>
      </c>
      <c r="D1100" s="167"/>
      <c r="E1100" s="167"/>
      <c r="F1100" s="167"/>
      <c r="G1100" s="167"/>
      <c r="H1100" s="167"/>
      <c r="I1100" s="167"/>
      <c r="J1100" s="167"/>
      <c r="K1100" s="338">
        <f aca="true" t="shared" si="48" ref="K1100:K1111">ROUND(SUM(D1100:J1100),2)</f>
        <v>0</v>
      </c>
    </row>
    <row r="1101" spans="1:11" ht="12.75">
      <c r="A1101" s="2" t="s">
        <v>139</v>
      </c>
      <c r="B1101" s="88" t="s">
        <v>122</v>
      </c>
      <c r="C1101" s="89">
        <v>3432</v>
      </c>
      <c r="D1101" s="167"/>
      <c r="E1101" s="167"/>
      <c r="F1101" s="167"/>
      <c r="G1101" s="167"/>
      <c r="H1101" s="167"/>
      <c r="I1101" s="167"/>
      <c r="J1101" s="167"/>
      <c r="K1101" s="338">
        <f t="shared" si="48"/>
        <v>0</v>
      </c>
    </row>
    <row r="1102" spans="1:11" ht="12.75">
      <c r="A1102" s="2" t="s">
        <v>139</v>
      </c>
      <c r="B1102" s="88" t="s">
        <v>174</v>
      </c>
      <c r="C1102" s="89">
        <v>3433</v>
      </c>
      <c r="D1102" s="167"/>
      <c r="E1102" s="167"/>
      <c r="F1102" s="167"/>
      <c r="G1102" s="167"/>
      <c r="H1102" s="167"/>
      <c r="I1102" s="167"/>
      <c r="J1102" s="167"/>
      <c r="K1102" s="338">
        <f t="shared" si="48"/>
        <v>0</v>
      </c>
    </row>
    <row r="1103" spans="1:11" ht="12.75">
      <c r="A1103" s="2" t="s">
        <v>139</v>
      </c>
      <c r="B1103" s="88" t="s">
        <v>55</v>
      </c>
      <c r="C1103" s="89">
        <v>3440</v>
      </c>
      <c r="D1103" s="167"/>
      <c r="E1103" s="167"/>
      <c r="F1103" s="167"/>
      <c r="G1103" s="167"/>
      <c r="H1103" s="167"/>
      <c r="I1103" s="167"/>
      <c r="J1103" s="167"/>
      <c r="K1103" s="338">
        <f t="shared" si="48"/>
        <v>0</v>
      </c>
    </row>
    <row r="1104" spans="1:11" ht="12.75">
      <c r="A1104" s="2" t="s">
        <v>139</v>
      </c>
      <c r="B1104" s="88" t="s">
        <v>194</v>
      </c>
      <c r="C1104" s="89">
        <v>3495</v>
      </c>
      <c r="D1104" s="167"/>
      <c r="E1104" s="167"/>
      <c r="F1104" s="167"/>
      <c r="G1104" s="167"/>
      <c r="H1104" s="167"/>
      <c r="I1104" s="167"/>
      <c r="J1104" s="167"/>
      <c r="K1104" s="338">
        <f>ROUND(SUM(D1104:J1104),2)</f>
        <v>0</v>
      </c>
    </row>
    <row r="1105" spans="1:11" ht="12.75">
      <c r="A1105" s="2" t="s">
        <v>139</v>
      </c>
      <c r="B1105" s="88" t="s">
        <v>33</v>
      </c>
      <c r="C1105" s="89">
        <v>3740</v>
      </c>
      <c r="D1105" s="167"/>
      <c r="E1105" s="167"/>
      <c r="F1105" s="167"/>
      <c r="G1105" s="167"/>
      <c r="H1105" s="167"/>
      <c r="I1105" s="167"/>
      <c r="J1105" s="167"/>
      <c r="K1105" s="338">
        <f t="shared" si="48"/>
        <v>0</v>
      </c>
    </row>
    <row r="1106" spans="1:11" ht="12.75">
      <c r="A1106" s="2" t="s">
        <v>139</v>
      </c>
      <c r="B1106" s="88" t="s">
        <v>140</v>
      </c>
      <c r="C1106" s="89">
        <v>3780</v>
      </c>
      <c r="D1106" s="167"/>
      <c r="E1106" s="167"/>
      <c r="F1106" s="167"/>
      <c r="G1106" s="167"/>
      <c r="H1106" s="167"/>
      <c r="I1106" s="167"/>
      <c r="J1106" s="167"/>
      <c r="K1106" s="338">
        <f t="shared" si="48"/>
        <v>0</v>
      </c>
    </row>
    <row r="1107" spans="1:11" ht="12.75">
      <c r="A1107" s="2" t="s">
        <v>139</v>
      </c>
      <c r="B1107" s="88" t="s">
        <v>596</v>
      </c>
      <c r="C1107" s="89">
        <v>720</v>
      </c>
      <c r="D1107" s="167"/>
      <c r="E1107" s="167"/>
      <c r="F1107" s="167"/>
      <c r="G1107" s="167"/>
      <c r="H1107" s="167"/>
      <c r="I1107" s="167"/>
      <c r="J1107" s="167"/>
      <c r="K1107" s="338">
        <f t="shared" si="48"/>
        <v>0</v>
      </c>
    </row>
    <row r="1108" spans="1:11" ht="12.75">
      <c r="A1108" s="2" t="s">
        <v>139</v>
      </c>
      <c r="B1108" s="88" t="s">
        <v>597</v>
      </c>
      <c r="C1108" s="89">
        <v>790</v>
      </c>
      <c r="D1108" s="167"/>
      <c r="E1108" s="167"/>
      <c r="F1108" s="167"/>
      <c r="G1108" s="167"/>
      <c r="H1108" s="167"/>
      <c r="I1108" s="167"/>
      <c r="J1108" s="167"/>
      <c r="K1108" s="338">
        <f t="shared" si="48"/>
        <v>0</v>
      </c>
    </row>
    <row r="1109" spans="1:11" ht="12.75">
      <c r="A1109" s="2" t="s">
        <v>139</v>
      </c>
      <c r="B1109" s="47" t="s">
        <v>141</v>
      </c>
      <c r="C1109" s="5">
        <v>810</v>
      </c>
      <c r="D1109" s="167"/>
      <c r="E1109" s="167"/>
      <c r="F1109" s="167"/>
      <c r="G1109" s="167"/>
      <c r="H1109" s="167"/>
      <c r="I1109" s="167"/>
      <c r="J1109" s="167"/>
      <c r="K1109" s="338">
        <f t="shared" si="48"/>
        <v>0</v>
      </c>
    </row>
    <row r="1110" spans="1:11" ht="12.75">
      <c r="A1110" s="2" t="s">
        <v>136</v>
      </c>
      <c r="B1110" s="15" t="s">
        <v>342</v>
      </c>
      <c r="C1110" s="91"/>
      <c r="D1110" s="337">
        <f aca="true" t="shared" si="49" ref="D1110:J1110">ROUND(SUM(D1100:D1109),2)</f>
        <v>0</v>
      </c>
      <c r="E1110" s="339">
        <f t="shared" si="49"/>
        <v>0</v>
      </c>
      <c r="F1110" s="339">
        <f t="shared" si="49"/>
        <v>0</v>
      </c>
      <c r="G1110" s="339">
        <f t="shared" si="49"/>
        <v>0</v>
      </c>
      <c r="H1110" s="339">
        <f t="shared" si="49"/>
        <v>0</v>
      </c>
      <c r="I1110" s="339">
        <f t="shared" si="49"/>
        <v>0</v>
      </c>
      <c r="J1110" s="339">
        <f t="shared" si="49"/>
        <v>0</v>
      </c>
      <c r="K1110" s="339">
        <f t="shared" si="48"/>
        <v>0</v>
      </c>
    </row>
    <row r="1111" spans="1:11" ht="12.75">
      <c r="A1111" s="2" t="s">
        <v>136</v>
      </c>
      <c r="B1111" s="15" t="s">
        <v>531</v>
      </c>
      <c r="C1111" s="89"/>
      <c r="D1111" s="337">
        <f>ROUND(D1098+D1110,2)</f>
        <v>0</v>
      </c>
      <c r="E1111" s="339">
        <f aca="true" t="shared" si="50" ref="E1111:J1111">ROUND(E1098+E1110,2)</f>
        <v>0</v>
      </c>
      <c r="F1111" s="339">
        <f t="shared" si="50"/>
        <v>0</v>
      </c>
      <c r="G1111" s="339">
        <f t="shared" si="50"/>
        <v>0</v>
      </c>
      <c r="H1111" s="339">
        <f t="shared" si="50"/>
        <v>0</v>
      </c>
      <c r="I1111" s="339">
        <f t="shared" si="50"/>
        <v>0</v>
      </c>
      <c r="J1111" s="339">
        <f t="shared" si="50"/>
        <v>0</v>
      </c>
      <c r="K1111" s="339">
        <f t="shared" si="48"/>
        <v>0</v>
      </c>
    </row>
    <row r="1112" spans="1:11" ht="38.25" customHeight="1">
      <c r="A1112" s="2" t="s">
        <v>136</v>
      </c>
      <c r="B1112" s="382" t="s">
        <v>532</v>
      </c>
      <c r="C1112" s="408"/>
      <c r="D1112" s="409"/>
      <c r="E1112" s="409"/>
      <c r="F1112" s="409"/>
      <c r="G1112" s="409"/>
      <c r="H1112" s="409"/>
      <c r="I1112" s="409"/>
      <c r="J1112" s="409"/>
      <c r="K1112" s="409"/>
    </row>
    <row r="1113" spans="1:11" ht="12.75">
      <c r="A1113" s="2" t="s">
        <v>136</v>
      </c>
      <c r="B1113" s="13" t="s">
        <v>34</v>
      </c>
      <c r="C1113" s="90"/>
      <c r="D1113" s="248"/>
      <c r="E1113" s="248"/>
      <c r="F1113" s="248"/>
      <c r="G1113" s="248"/>
      <c r="H1113" s="248"/>
      <c r="I1113" s="248"/>
      <c r="J1113" s="248"/>
      <c r="K1113" s="246"/>
    </row>
    <row r="1114" spans="1:11" ht="12.75">
      <c r="A1114" s="2" t="s">
        <v>136</v>
      </c>
      <c r="B1114" s="23" t="s">
        <v>311</v>
      </c>
      <c r="C1114" s="89">
        <v>3610</v>
      </c>
      <c r="D1114" s="167"/>
      <c r="E1114" s="167"/>
      <c r="F1114" s="167"/>
      <c r="G1114" s="167"/>
      <c r="H1114" s="167"/>
      <c r="I1114" s="167"/>
      <c r="J1114" s="167"/>
      <c r="K1114" s="340">
        <f aca="true" t="shared" si="51" ref="K1114:K1121">ROUND(SUM(D1114:J1114),2)</f>
        <v>0</v>
      </c>
    </row>
    <row r="1115" spans="1:11" ht="12.75">
      <c r="A1115" s="2" t="s">
        <v>136</v>
      </c>
      <c r="B1115" s="23" t="s">
        <v>283</v>
      </c>
      <c r="C1115" s="89">
        <v>3620</v>
      </c>
      <c r="D1115" s="167"/>
      <c r="E1115" s="167"/>
      <c r="F1115" s="167"/>
      <c r="G1115" s="167"/>
      <c r="H1115" s="167"/>
      <c r="I1115" s="167"/>
      <c r="J1115" s="167"/>
      <c r="K1115" s="337">
        <f t="shared" si="51"/>
        <v>0</v>
      </c>
    </row>
    <row r="1116" spans="1:11" ht="12.75">
      <c r="A1116" s="2" t="s">
        <v>136</v>
      </c>
      <c r="B1116" s="23" t="s">
        <v>284</v>
      </c>
      <c r="C1116" s="89">
        <v>3630</v>
      </c>
      <c r="D1116" s="167"/>
      <c r="E1116" s="167"/>
      <c r="F1116" s="167"/>
      <c r="G1116" s="167"/>
      <c r="H1116" s="167"/>
      <c r="I1116" s="167"/>
      <c r="J1116" s="167"/>
      <c r="K1116" s="337">
        <f t="shared" si="51"/>
        <v>0</v>
      </c>
    </row>
    <row r="1117" spans="1:11" ht="12.75">
      <c r="A1117" s="2" t="s">
        <v>136</v>
      </c>
      <c r="B1117" s="23" t="s">
        <v>285</v>
      </c>
      <c r="C1117" s="89">
        <v>3640</v>
      </c>
      <c r="D1117" s="167"/>
      <c r="E1117" s="167"/>
      <c r="F1117" s="167"/>
      <c r="G1117" s="167"/>
      <c r="H1117" s="167"/>
      <c r="I1117" s="167"/>
      <c r="J1117" s="167"/>
      <c r="K1117" s="340">
        <f t="shared" si="51"/>
        <v>0</v>
      </c>
    </row>
    <row r="1118" spans="1:11" ht="12.75">
      <c r="A1118" s="2" t="s">
        <v>136</v>
      </c>
      <c r="B1118" s="23" t="s">
        <v>312</v>
      </c>
      <c r="C1118" s="89">
        <v>3650</v>
      </c>
      <c r="D1118" s="167"/>
      <c r="E1118" s="167"/>
      <c r="F1118" s="167"/>
      <c r="G1118" s="167"/>
      <c r="H1118" s="167"/>
      <c r="I1118" s="167"/>
      <c r="J1118" s="167"/>
      <c r="K1118" s="337">
        <f t="shared" si="51"/>
        <v>0</v>
      </c>
    </row>
    <row r="1119" spans="1:11" ht="12.75">
      <c r="A1119" s="2" t="s">
        <v>136</v>
      </c>
      <c r="B1119" s="23" t="s">
        <v>286</v>
      </c>
      <c r="C1119" s="89">
        <v>3660</v>
      </c>
      <c r="D1119" s="167"/>
      <c r="E1119" s="167"/>
      <c r="F1119" s="167"/>
      <c r="G1119" s="167"/>
      <c r="H1119" s="167"/>
      <c r="I1119" s="167"/>
      <c r="J1119" s="167"/>
      <c r="K1119" s="340">
        <f t="shared" si="51"/>
        <v>0</v>
      </c>
    </row>
    <row r="1120" spans="1:11" ht="12.75">
      <c r="A1120" s="2" t="s">
        <v>136</v>
      </c>
      <c r="B1120" s="23" t="s">
        <v>287</v>
      </c>
      <c r="C1120" s="89">
        <v>3670</v>
      </c>
      <c r="D1120" s="167"/>
      <c r="E1120" s="167"/>
      <c r="F1120" s="167"/>
      <c r="G1120" s="167"/>
      <c r="H1120" s="167"/>
      <c r="I1120" s="167"/>
      <c r="J1120" s="167"/>
      <c r="K1120" s="337">
        <f t="shared" si="51"/>
        <v>0</v>
      </c>
    </row>
    <row r="1121" spans="1:11" ht="12.75">
      <c r="A1121" s="2" t="s">
        <v>136</v>
      </c>
      <c r="B1121" s="134" t="s">
        <v>289</v>
      </c>
      <c r="C1121" s="90">
        <v>3600</v>
      </c>
      <c r="D1121" s="337">
        <f>ROUND(SUM(D1114:D1120),2)</f>
        <v>0</v>
      </c>
      <c r="E1121" s="339">
        <f aca="true" t="shared" si="52" ref="E1121:J1121">ROUND(SUM(E1114:E1120),2)</f>
        <v>0</v>
      </c>
      <c r="F1121" s="339">
        <f t="shared" si="52"/>
        <v>0</v>
      </c>
      <c r="G1121" s="339">
        <f t="shared" si="52"/>
        <v>0</v>
      </c>
      <c r="H1121" s="339">
        <f t="shared" si="52"/>
        <v>0</v>
      </c>
      <c r="I1121" s="339">
        <f t="shared" si="52"/>
        <v>0</v>
      </c>
      <c r="J1121" s="339">
        <f t="shared" si="52"/>
        <v>0</v>
      </c>
      <c r="K1121" s="337">
        <f t="shared" si="51"/>
        <v>0</v>
      </c>
    </row>
    <row r="1122" spans="1:11" ht="12.75">
      <c r="A1122" s="2" t="s">
        <v>136</v>
      </c>
      <c r="B1122" s="151" t="s">
        <v>35</v>
      </c>
      <c r="C1122" s="57"/>
      <c r="D1122" s="248"/>
      <c r="E1122" s="248"/>
      <c r="F1122" s="248"/>
      <c r="G1122" s="248"/>
      <c r="H1122" s="248"/>
      <c r="I1122" s="248"/>
      <c r="J1122" s="248"/>
      <c r="K1122" s="246"/>
    </row>
    <row r="1123" spans="1:11" ht="12.75">
      <c r="A1123" s="2" t="s">
        <v>136</v>
      </c>
      <c r="B1123" s="98" t="s">
        <v>313</v>
      </c>
      <c r="C1123" s="5">
        <v>910</v>
      </c>
      <c r="D1123" s="113"/>
      <c r="E1123" s="113"/>
      <c r="F1123" s="113"/>
      <c r="G1123" s="113"/>
      <c r="H1123" s="113"/>
      <c r="I1123" s="113"/>
      <c r="J1123" s="113"/>
      <c r="K1123" s="340">
        <f>ROUND(SUM(D1123:J1123),2)</f>
        <v>0</v>
      </c>
    </row>
    <row r="1124" spans="1:11" ht="12.75">
      <c r="A1124" s="2" t="s">
        <v>136</v>
      </c>
      <c r="B1124" s="98" t="s">
        <v>290</v>
      </c>
      <c r="C1124" s="5">
        <v>920</v>
      </c>
      <c r="D1124" s="114"/>
      <c r="E1124" s="114"/>
      <c r="F1124" s="114"/>
      <c r="G1124" s="114"/>
      <c r="H1124" s="114"/>
      <c r="I1124" s="114"/>
      <c r="J1124" s="114"/>
      <c r="K1124" s="337">
        <f aca="true" t="shared" si="53" ref="K1124:K1134">ROUND(SUM(D1124:J1124),2)</f>
        <v>0</v>
      </c>
    </row>
    <row r="1125" spans="1:11" ht="12.75">
      <c r="A1125" s="2" t="s">
        <v>136</v>
      </c>
      <c r="B1125" s="98" t="s">
        <v>291</v>
      </c>
      <c r="C1125" s="5">
        <v>930</v>
      </c>
      <c r="D1125" s="114"/>
      <c r="E1125" s="114"/>
      <c r="F1125" s="114"/>
      <c r="G1125" s="114"/>
      <c r="H1125" s="114"/>
      <c r="I1125" s="114"/>
      <c r="J1125" s="114"/>
      <c r="K1125" s="337">
        <f t="shared" si="53"/>
        <v>0</v>
      </c>
    </row>
    <row r="1126" spans="1:11" ht="12.75">
      <c r="A1126" s="2" t="s">
        <v>136</v>
      </c>
      <c r="B1126" s="98" t="s">
        <v>292</v>
      </c>
      <c r="C1126" s="5">
        <v>940</v>
      </c>
      <c r="D1126" s="114"/>
      <c r="E1126" s="114"/>
      <c r="F1126" s="114"/>
      <c r="G1126" s="114"/>
      <c r="H1126" s="114"/>
      <c r="I1126" s="114"/>
      <c r="J1126" s="114"/>
      <c r="K1126" s="337">
        <f t="shared" si="53"/>
        <v>0</v>
      </c>
    </row>
    <row r="1127" spans="1:11" ht="12.75">
      <c r="A1127" s="2" t="s">
        <v>136</v>
      </c>
      <c r="B1127" s="98" t="s">
        <v>312</v>
      </c>
      <c r="C1127" s="5">
        <v>950</v>
      </c>
      <c r="D1127" s="114"/>
      <c r="E1127" s="114"/>
      <c r="F1127" s="114"/>
      <c r="G1127" s="114"/>
      <c r="H1127" s="114"/>
      <c r="I1127" s="114"/>
      <c r="J1127" s="114"/>
      <c r="K1127" s="337">
        <f t="shared" si="53"/>
        <v>0</v>
      </c>
    </row>
    <row r="1128" spans="1:11" ht="12.75">
      <c r="A1128" s="2" t="s">
        <v>136</v>
      </c>
      <c r="B1128" s="98" t="s">
        <v>293</v>
      </c>
      <c r="C1128" s="5">
        <v>960</v>
      </c>
      <c r="D1128" s="114"/>
      <c r="E1128" s="114"/>
      <c r="F1128" s="114"/>
      <c r="G1128" s="114"/>
      <c r="H1128" s="114"/>
      <c r="I1128" s="114"/>
      <c r="J1128" s="114"/>
      <c r="K1128" s="337">
        <f t="shared" si="53"/>
        <v>0</v>
      </c>
    </row>
    <row r="1129" spans="1:11" ht="12.75">
      <c r="A1129" s="2" t="s">
        <v>136</v>
      </c>
      <c r="B1129" s="98" t="s">
        <v>294</v>
      </c>
      <c r="C1129" s="5">
        <v>970</v>
      </c>
      <c r="D1129" s="114"/>
      <c r="E1129" s="114"/>
      <c r="F1129" s="114"/>
      <c r="G1129" s="114"/>
      <c r="H1129" s="114"/>
      <c r="I1129" s="114"/>
      <c r="J1129" s="114"/>
      <c r="K1129" s="337">
        <f t="shared" si="53"/>
        <v>0</v>
      </c>
    </row>
    <row r="1130" spans="1:11" ht="12.75">
      <c r="A1130" s="2" t="s">
        <v>136</v>
      </c>
      <c r="B1130" s="98" t="s">
        <v>296</v>
      </c>
      <c r="C1130" s="5">
        <v>9700</v>
      </c>
      <c r="D1130" s="337">
        <f>ROUND(SUM(D1123:D1129),2)</f>
        <v>0</v>
      </c>
      <c r="E1130" s="339">
        <f aca="true" t="shared" si="54" ref="E1130:J1130">ROUND(SUM(E1123:E1129),2)</f>
        <v>0</v>
      </c>
      <c r="F1130" s="339">
        <f t="shared" si="54"/>
        <v>0</v>
      </c>
      <c r="G1130" s="339">
        <f t="shared" si="54"/>
        <v>0</v>
      </c>
      <c r="H1130" s="339">
        <f t="shared" si="54"/>
        <v>0</v>
      </c>
      <c r="I1130" s="339">
        <f t="shared" si="54"/>
        <v>0</v>
      </c>
      <c r="J1130" s="339">
        <f t="shared" si="54"/>
        <v>0</v>
      </c>
      <c r="K1130" s="337">
        <f t="shared" si="53"/>
        <v>0</v>
      </c>
    </row>
    <row r="1131" spans="1:11" ht="12.75">
      <c r="A1131" s="2" t="s">
        <v>136</v>
      </c>
      <c r="B1131" s="15" t="s">
        <v>533</v>
      </c>
      <c r="C1131" s="91"/>
      <c r="D1131" s="337">
        <f>ROUND(D1111+D1121+D1130,2)</f>
        <v>0</v>
      </c>
      <c r="E1131" s="339">
        <f aca="true" t="shared" si="55" ref="E1131:J1131">ROUND(E1111+E1121+E1130,2)</f>
        <v>0</v>
      </c>
      <c r="F1131" s="339">
        <f t="shared" si="55"/>
        <v>0</v>
      </c>
      <c r="G1131" s="339">
        <f t="shared" si="55"/>
        <v>0</v>
      </c>
      <c r="H1131" s="339">
        <f t="shared" si="55"/>
        <v>0</v>
      </c>
      <c r="I1131" s="339">
        <f t="shared" si="55"/>
        <v>0</v>
      </c>
      <c r="J1131" s="339">
        <f t="shared" si="55"/>
        <v>0</v>
      </c>
      <c r="K1131" s="337">
        <f t="shared" si="53"/>
        <v>0</v>
      </c>
    </row>
    <row r="1132" spans="1:11" ht="12.75">
      <c r="A1132" s="2" t="s">
        <v>136</v>
      </c>
      <c r="B1132" s="88" t="s">
        <v>537</v>
      </c>
      <c r="C1132" s="89">
        <v>2880</v>
      </c>
      <c r="D1132" s="167"/>
      <c r="E1132" s="167"/>
      <c r="F1132" s="167"/>
      <c r="G1132" s="167"/>
      <c r="H1132" s="167"/>
      <c r="I1132" s="167"/>
      <c r="J1132" s="167"/>
      <c r="K1132" s="340">
        <f t="shared" si="53"/>
        <v>0</v>
      </c>
    </row>
    <row r="1133" spans="1:11" ht="12.75">
      <c r="A1133" s="2" t="s">
        <v>136</v>
      </c>
      <c r="B1133" s="88" t="s">
        <v>538</v>
      </c>
      <c r="C1133" s="89">
        <v>2896</v>
      </c>
      <c r="D1133" s="114"/>
      <c r="E1133" s="114"/>
      <c r="F1133" s="114"/>
      <c r="G1133" s="114"/>
      <c r="H1133" s="114"/>
      <c r="I1133" s="114"/>
      <c r="J1133" s="114"/>
      <c r="K1133" s="340">
        <f t="shared" si="53"/>
        <v>0</v>
      </c>
    </row>
    <row r="1134" spans="1:11" ht="12.75">
      <c r="A1134" s="2" t="s">
        <v>136</v>
      </c>
      <c r="B1134" s="88" t="s">
        <v>539</v>
      </c>
      <c r="C1134" s="89">
        <v>2780</v>
      </c>
      <c r="D1134" s="114"/>
      <c r="E1134" s="114"/>
      <c r="F1134" s="114"/>
      <c r="G1134" s="114"/>
      <c r="H1134" s="114"/>
      <c r="I1134" s="114"/>
      <c r="J1134" s="114"/>
      <c r="K1134" s="337">
        <f t="shared" si="53"/>
        <v>0</v>
      </c>
    </row>
    <row r="1135" spans="2:11" ht="12.75">
      <c r="B1135" s="31"/>
      <c r="C1135" s="37"/>
      <c r="D1135" s="6"/>
      <c r="E1135" s="6"/>
      <c r="F1135" s="6"/>
      <c r="G1135" s="6"/>
      <c r="H1135" s="6"/>
      <c r="I1135" s="6"/>
      <c r="J1135" s="6"/>
      <c r="K1135" s="6"/>
    </row>
    <row r="1136" spans="2:11" ht="12.75">
      <c r="B1136" s="31" t="s">
        <v>39</v>
      </c>
      <c r="C1136" s="37"/>
      <c r="D1136" s="6"/>
      <c r="E1136" s="6"/>
      <c r="F1136" s="6"/>
      <c r="G1136" s="6"/>
      <c r="H1136" s="6"/>
      <c r="I1136" s="6"/>
      <c r="J1136" s="6"/>
      <c r="K1136" s="6"/>
    </row>
    <row r="1137" spans="1:11" ht="12.75">
      <c r="A1137" s="4"/>
      <c r="B1137" s="4"/>
      <c r="C1137" s="4"/>
      <c r="D1137" s="68"/>
      <c r="E1137" s="68"/>
      <c r="F1137" s="68"/>
      <c r="G1137" s="68"/>
      <c r="H1137" s="68"/>
      <c r="I1137" s="68"/>
      <c r="J1137" s="68"/>
      <c r="K1137" s="68"/>
    </row>
    <row r="1138" spans="1:11" ht="12.75">
      <c r="A1138" s="4"/>
      <c r="B1138" s="4"/>
      <c r="C1138" s="4"/>
      <c r="D1138" s="68"/>
      <c r="E1138" s="68"/>
      <c r="F1138" s="68"/>
      <c r="G1138" s="68"/>
      <c r="H1138" s="68"/>
      <c r="I1138" s="68"/>
      <c r="J1138" s="68"/>
      <c r="K1138" s="68"/>
    </row>
    <row r="1139" spans="1:12" ht="12.75">
      <c r="A1139" s="2" t="s">
        <v>162</v>
      </c>
      <c r="B1139" s="22" t="str">
        <f>$B$1</f>
        <v>DISTRICT SCHOOL BOARD OF OKEECHOBEE COUNTY </v>
      </c>
      <c r="C1139" s="152"/>
      <c r="D1139" s="6"/>
      <c r="E1139" s="6"/>
      <c r="F1139" s="6"/>
      <c r="G1139" s="6"/>
      <c r="H1139" s="142"/>
      <c r="I1139" s="6"/>
      <c r="J1139" s="68"/>
      <c r="K1139" s="6"/>
      <c r="L1139" s="4"/>
    </row>
    <row r="1140" spans="1:12" ht="12.75">
      <c r="A1140" s="2" t="s">
        <v>136</v>
      </c>
      <c r="B1140" s="22" t="s">
        <v>541</v>
      </c>
      <c r="C1140" s="152"/>
      <c r="D1140" s="6"/>
      <c r="E1140" s="6"/>
      <c r="F1140" s="6"/>
      <c r="G1140" s="6"/>
      <c r="H1140" s="6"/>
      <c r="I1140" s="6"/>
      <c r="J1140" s="68"/>
      <c r="K1140" s="153" t="s">
        <v>185</v>
      </c>
      <c r="L1140" s="4"/>
    </row>
    <row r="1141" spans="1:12" ht="12.75">
      <c r="A1141" s="2" t="s">
        <v>136</v>
      </c>
      <c r="B1141" s="31" t="str">
        <f>+B4</f>
        <v>For the Fiscal Year Ended June 30, 2013</v>
      </c>
      <c r="C1141" s="152"/>
      <c r="D1141" s="6"/>
      <c r="E1141" s="6"/>
      <c r="F1141" s="6"/>
      <c r="G1141" s="6"/>
      <c r="H1141" s="6"/>
      <c r="I1141" s="6"/>
      <c r="J1141" s="68"/>
      <c r="K1141" s="143" t="s">
        <v>102</v>
      </c>
      <c r="L1141" s="4"/>
    </row>
    <row r="1142" spans="1:12" ht="25.5">
      <c r="A1142" s="2" t="s">
        <v>136</v>
      </c>
      <c r="B1142" s="478" t="s">
        <v>80</v>
      </c>
      <c r="C1142" s="491" t="s">
        <v>523</v>
      </c>
      <c r="D1142" s="154" t="s">
        <v>534</v>
      </c>
      <c r="E1142" s="154" t="s">
        <v>534</v>
      </c>
      <c r="F1142" s="154" t="s">
        <v>534</v>
      </c>
      <c r="G1142" s="154" t="s">
        <v>534</v>
      </c>
      <c r="H1142" s="154" t="s">
        <v>534</v>
      </c>
      <c r="I1142" s="411" t="s">
        <v>535</v>
      </c>
      <c r="J1142" s="46" t="s">
        <v>536</v>
      </c>
      <c r="K1142" s="493" t="s">
        <v>76</v>
      </c>
      <c r="L1142" s="4"/>
    </row>
    <row r="1143" spans="1:12" ht="12.75">
      <c r="A1143" s="2" t="s">
        <v>136</v>
      </c>
      <c r="B1143" s="479"/>
      <c r="C1143" s="492"/>
      <c r="D1143" s="156">
        <v>711</v>
      </c>
      <c r="E1143" s="156">
        <v>712</v>
      </c>
      <c r="F1143" s="156">
        <v>713</v>
      </c>
      <c r="G1143" s="156">
        <v>714</v>
      </c>
      <c r="H1143" s="156">
        <v>715</v>
      </c>
      <c r="I1143" s="156">
        <v>731</v>
      </c>
      <c r="J1143" s="156">
        <v>791</v>
      </c>
      <c r="K1143" s="494"/>
      <c r="L1143" s="4"/>
    </row>
    <row r="1144" spans="1:12" ht="12.75">
      <c r="A1144" s="2" t="s">
        <v>137</v>
      </c>
      <c r="B1144" s="88" t="s">
        <v>81</v>
      </c>
      <c r="C1144" s="89">
        <v>3481</v>
      </c>
      <c r="D1144" s="167"/>
      <c r="E1144" s="167"/>
      <c r="F1144" s="167"/>
      <c r="G1144" s="167"/>
      <c r="H1144" s="167"/>
      <c r="I1144" s="167"/>
      <c r="J1144" s="167"/>
      <c r="K1144" s="338">
        <f>ROUND(SUM(D1144:J1144),2)</f>
        <v>0</v>
      </c>
      <c r="L1144" s="11"/>
    </row>
    <row r="1145" spans="1:12" ht="12.75">
      <c r="A1145" s="2" t="s">
        <v>137</v>
      </c>
      <c r="B1145" s="88" t="s">
        <v>82</v>
      </c>
      <c r="C1145" s="89">
        <v>3482</v>
      </c>
      <c r="D1145" s="167"/>
      <c r="E1145" s="167"/>
      <c r="F1145" s="167"/>
      <c r="G1145" s="167"/>
      <c r="H1145" s="167"/>
      <c r="I1145" s="167"/>
      <c r="J1145" s="167"/>
      <c r="K1145" s="338">
        <f>ROUND(SUM(D1145:J1145),2)</f>
        <v>0</v>
      </c>
      <c r="L1145" s="11"/>
    </row>
    <row r="1146" spans="1:12" ht="12.75">
      <c r="A1146" s="2" t="s">
        <v>137</v>
      </c>
      <c r="B1146" s="88" t="s">
        <v>83</v>
      </c>
      <c r="C1146" s="89">
        <v>3484</v>
      </c>
      <c r="D1146" s="167"/>
      <c r="E1146" s="167"/>
      <c r="F1146" s="167"/>
      <c r="G1146" s="167"/>
      <c r="H1146" s="167"/>
      <c r="I1146" s="167"/>
      <c r="J1146" s="167"/>
      <c r="K1146" s="338">
        <f>ROUND(SUM(D1146:J1146),2)</f>
        <v>0</v>
      </c>
      <c r="L1146" s="11"/>
    </row>
    <row r="1147" spans="1:12" ht="12.75">
      <c r="A1147" s="2" t="s">
        <v>137</v>
      </c>
      <c r="B1147" s="88" t="s">
        <v>84</v>
      </c>
      <c r="C1147" s="89">
        <v>3489</v>
      </c>
      <c r="D1147" s="167"/>
      <c r="E1147" s="167"/>
      <c r="F1147" s="167"/>
      <c r="G1147" s="167"/>
      <c r="H1147" s="167"/>
      <c r="I1147" s="167"/>
      <c r="J1147" s="167"/>
      <c r="K1147" s="338">
        <f>ROUND(SUM(D1147:J1147),2)</f>
        <v>0</v>
      </c>
      <c r="L1147" s="11"/>
    </row>
    <row r="1148" spans="1:12" ht="12.75">
      <c r="A1148" s="2" t="s">
        <v>136</v>
      </c>
      <c r="B1148" s="15" t="s">
        <v>340</v>
      </c>
      <c r="C1148" s="91"/>
      <c r="D1148" s="337">
        <f aca="true" t="shared" si="56" ref="D1148:J1148">ROUND(SUM(D1144:D1147),2)</f>
        <v>0</v>
      </c>
      <c r="E1148" s="339">
        <f t="shared" si="56"/>
        <v>0</v>
      </c>
      <c r="F1148" s="339">
        <f t="shared" si="56"/>
        <v>0</v>
      </c>
      <c r="G1148" s="339">
        <f t="shared" si="56"/>
        <v>0</v>
      </c>
      <c r="H1148" s="339">
        <f t="shared" si="56"/>
        <v>0</v>
      </c>
      <c r="I1148" s="339">
        <f t="shared" si="56"/>
        <v>0</v>
      </c>
      <c r="J1148" s="339">
        <f t="shared" si="56"/>
        <v>0</v>
      </c>
      <c r="K1148" s="339">
        <f>ROUND(SUM(D1148:J1148),2)</f>
        <v>0</v>
      </c>
      <c r="L1148" s="11"/>
    </row>
    <row r="1149" spans="1:12" ht="38.25" customHeight="1">
      <c r="A1149" s="2" t="s">
        <v>136</v>
      </c>
      <c r="B1149" s="383" t="s">
        <v>85</v>
      </c>
      <c r="C1149" s="408"/>
      <c r="D1149" s="409"/>
      <c r="E1149" s="409"/>
      <c r="F1149" s="409"/>
      <c r="G1149" s="409"/>
      <c r="H1149" s="409"/>
      <c r="I1149" s="409"/>
      <c r="J1149" s="409"/>
      <c r="K1149" s="409"/>
      <c r="L1149" s="11"/>
    </row>
    <row r="1150" spans="1:12" ht="12.75">
      <c r="A1150" s="2" t="s">
        <v>137</v>
      </c>
      <c r="B1150" s="88" t="s">
        <v>19</v>
      </c>
      <c r="C1150" s="74">
        <v>100</v>
      </c>
      <c r="D1150" s="113"/>
      <c r="E1150" s="113"/>
      <c r="F1150" s="113"/>
      <c r="G1150" s="113"/>
      <c r="H1150" s="113"/>
      <c r="I1150" s="113"/>
      <c r="J1150" s="113"/>
      <c r="K1150" s="340">
        <f aca="true" t="shared" si="57" ref="K1150:K1159">ROUND(SUM(D1150:J1150),2)</f>
        <v>0</v>
      </c>
      <c r="L1150" s="11"/>
    </row>
    <row r="1151" spans="1:12" ht="12.75">
      <c r="A1151" s="2" t="s">
        <v>137</v>
      </c>
      <c r="B1151" s="88" t="s">
        <v>86</v>
      </c>
      <c r="C1151" s="74">
        <v>200</v>
      </c>
      <c r="D1151" s="113"/>
      <c r="E1151" s="113"/>
      <c r="F1151" s="113"/>
      <c r="G1151" s="113"/>
      <c r="H1151" s="113"/>
      <c r="I1151" s="113"/>
      <c r="J1151" s="113"/>
      <c r="K1151" s="340">
        <f t="shared" si="57"/>
        <v>0</v>
      </c>
      <c r="L1151" s="11"/>
    </row>
    <row r="1152" spans="1:12" ht="12.75">
      <c r="A1152" s="2" t="s">
        <v>137</v>
      </c>
      <c r="B1152" s="88" t="s">
        <v>87</v>
      </c>
      <c r="C1152" s="89">
        <v>300</v>
      </c>
      <c r="D1152" s="113"/>
      <c r="E1152" s="113"/>
      <c r="F1152" s="113"/>
      <c r="G1152" s="113"/>
      <c r="H1152" s="113"/>
      <c r="I1152" s="113"/>
      <c r="J1152" s="113"/>
      <c r="K1152" s="340">
        <f t="shared" si="57"/>
        <v>0</v>
      </c>
      <c r="L1152" s="11"/>
    </row>
    <row r="1153" spans="1:12" ht="12.75">
      <c r="A1153" s="2" t="s">
        <v>137</v>
      </c>
      <c r="B1153" s="88" t="s">
        <v>88</v>
      </c>
      <c r="C1153" s="89">
        <v>400</v>
      </c>
      <c r="D1153" s="113"/>
      <c r="E1153" s="113"/>
      <c r="F1153" s="113"/>
      <c r="G1153" s="113"/>
      <c r="H1153" s="113"/>
      <c r="I1153" s="113"/>
      <c r="J1153" s="113"/>
      <c r="K1153" s="340">
        <f t="shared" si="57"/>
        <v>0</v>
      </c>
      <c r="L1153" s="11"/>
    </row>
    <row r="1154" spans="1:12" ht="12.75">
      <c r="A1154" s="2" t="s">
        <v>137</v>
      </c>
      <c r="B1154" s="88" t="s">
        <v>89</v>
      </c>
      <c r="C1154" s="89">
        <v>500</v>
      </c>
      <c r="D1154" s="113"/>
      <c r="E1154" s="113"/>
      <c r="F1154" s="113"/>
      <c r="G1154" s="113"/>
      <c r="H1154" s="113"/>
      <c r="I1154" s="113"/>
      <c r="J1154" s="113"/>
      <c r="K1154" s="340">
        <f t="shared" si="57"/>
        <v>0</v>
      </c>
      <c r="L1154" s="11"/>
    </row>
    <row r="1155" spans="1:12" ht="12.75">
      <c r="A1155" s="2" t="s">
        <v>137</v>
      </c>
      <c r="B1155" s="88" t="s">
        <v>62</v>
      </c>
      <c r="C1155" s="89">
        <v>600</v>
      </c>
      <c r="D1155" s="113"/>
      <c r="E1155" s="113"/>
      <c r="F1155" s="113"/>
      <c r="G1155" s="113"/>
      <c r="H1155" s="113"/>
      <c r="I1155" s="113"/>
      <c r="J1155" s="113"/>
      <c r="K1155" s="340">
        <f t="shared" si="57"/>
        <v>0</v>
      </c>
      <c r="L1155" s="11"/>
    </row>
    <row r="1156" spans="1:12" ht="12.75">
      <c r="A1156" s="2" t="s">
        <v>137</v>
      </c>
      <c r="B1156" s="88" t="s">
        <v>18</v>
      </c>
      <c r="C1156" s="89">
        <v>700</v>
      </c>
      <c r="D1156" s="113"/>
      <c r="E1156" s="113"/>
      <c r="F1156" s="113"/>
      <c r="G1156" s="113"/>
      <c r="H1156" s="113"/>
      <c r="I1156" s="113"/>
      <c r="J1156" s="113"/>
      <c r="K1156" s="340">
        <f t="shared" si="57"/>
        <v>0</v>
      </c>
      <c r="L1156" s="11"/>
    </row>
    <row r="1157" spans="1:12" ht="12.75">
      <c r="A1157" s="2" t="s">
        <v>137</v>
      </c>
      <c r="B1157" s="88" t="s">
        <v>595</v>
      </c>
      <c r="C1157" s="89">
        <v>780</v>
      </c>
      <c r="D1157" s="113"/>
      <c r="E1157" s="113"/>
      <c r="F1157" s="113"/>
      <c r="G1157" s="113"/>
      <c r="H1157" s="113"/>
      <c r="I1157" s="113"/>
      <c r="J1157" s="113"/>
      <c r="K1157" s="340">
        <f t="shared" si="57"/>
        <v>0</v>
      </c>
      <c r="L1157" s="11"/>
    </row>
    <row r="1158" spans="1:12" ht="12.75">
      <c r="A1158" s="2" t="s">
        <v>136</v>
      </c>
      <c r="B1158" s="15" t="s">
        <v>341</v>
      </c>
      <c r="C1158" s="91"/>
      <c r="D1158" s="337">
        <f aca="true" t="shared" si="58" ref="D1158:J1158">ROUND(SUM(D1150:D1157),2)</f>
        <v>0</v>
      </c>
      <c r="E1158" s="339">
        <f t="shared" si="58"/>
        <v>0</v>
      </c>
      <c r="F1158" s="339">
        <f t="shared" si="58"/>
        <v>0</v>
      </c>
      <c r="G1158" s="339">
        <f t="shared" si="58"/>
        <v>0</v>
      </c>
      <c r="H1158" s="339">
        <f t="shared" si="58"/>
        <v>0</v>
      </c>
      <c r="I1158" s="339">
        <f t="shared" si="58"/>
        <v>0</v>
      </c>
      <c r="J1158" s="339">
        <f t="shared" si="58"/>
        <v>0</v>
      </c>
      <c r="K1158" s="339">
        <f t="shared" si="57"/>
        <v>0</v>
      </c>
      <c r="L1158" s="11"/>
    </row>
    <row r="1159" spans="1:12" ht="12.75">
      <c r="A1159" s="2" t="s">
        <v>136</v>
      </c>
      <c r="B1159" s="15" t="s">
        <v>90</v>
      </c>
      <c r="C1159" s="91"/>
      <c r="D1159" s="337">
        <f>ROUND(D1148-D1158,2)</f>
        <v>0</v>
      </c>
      <c r="E1159" s="339">
        <f aca="true" t="shared" si="59" ref="E1159:J1159">ROUND(E1148-E1158,2)</f>
        <v>0</v>
      </c>
      <c r="F1159" s="339">
        <f t="shared" si="59"/>
        <v>0</v>
      </c>
      <c r="G1159" s="339">
        <f t="shared" si="59"/>
        <v>0</v>
      </c>
      <c r="H1159" s="339">
        <f t="shared" si="59"/>
        <v>0</v>
      </c>
      <c r="I1159" s="339">
        <f t="shared" si="59"/>
        <v>0</v>
      </c>
      <c r="J1159" s="339">
        <f t="shared" si="59"/>
        <v>0</v>
      </c>
      <c r="K1159" s="339">
        <f t="shared" si="57"/>
        <v>0</v>
      </c>
      <c r="L1159" s="11"/>
    </row>
    <row r="1160" spans="1:12" ht="38.25" customHeight="1">
      <c r="A1160" s="2" t="s">
        <v>136</v>
      </c>
      <c r="B1160" s="383" t="s">
        <v>138</v>
      </c>
      <c r="C1160" s="408"/>
      <c r="D1160" s="409"/>
      <c r="E1160" s="409"/>
      <c r="F1160" s="409"/>
      <c r="G1160" s="409"/>
      <c r="H1160" s="409"/>
      <c r="I1160" s="409"/>
      <c r="J1160" s="409"/>
      <c r="K1160" s="409"/>
      <c r="L1160" s="11"/>
    </row>
    <row r="1161" spans="1:12" ht="12.75">
      <c r="A1161" s="2" t="s">
        <v>139</v>
      </c>
      <c r="B1161" s="88" t="s">
        <v>54</v>
      </c>
      <c r="C1161" s="89">
        <v>3431</v>
      </c>
      <c r="D1161" s="167"/>
      <c r="E1161" s="167"/>
      <c r="F1161" s="167"/>
      <c r="G1161" s="167"/>
      <c r="H1161" s="167"/>
      <c r="I1161" s="167"/>
      <c r="J1161" s="167"/>
      <c r="K1161" s="338">
        <f aca="true" t="shared" si="60" ref="K1161:K1195">ROUND(SUM(D1161:J1161),2)</f>
        <v>0</v>
      </c>
      <c r="L1161" s="11"/>
    </row>
    <row r="1162" spans="1:12" ht="12.75">
      <c r="A1162" s="2" t="s">
        <v>139</v>
      </c>
      <c r="B1162" s="88" t="s">
        <v>122</v>
      </c>
      <c r="C1162" s="89">
        <v>3432</v>
      </c>
      <c r="D1162" s="167"/>
      <c r="E1162" s="167"/>
      <c r="F1162" s="167"/>
      <c r="G1162" s="167"/>
      <c r="H1162" s="167"/>
      <c r="I1162" s="167"/>
      <c r="J1162" s="167"/>
      <c r="K1162" s="338">
        <f t="shared" si="60"/>
        <v>0</v>
      </c>
      <c r="L1162" s="11"/>
    </row>
    <row r="1163" spans="1:12" ht="12.75">
      <c r="A1163" s="2" t="s">
        <v>139</v>
      </c>
      <c r="B1163" s="88" t="s">
        <v>174</v>
      </c>
      <c r="C1163" s="89">
        <v>3433</v>
      </c>
      <c r="D1163" s="167"/>
      <c r="E1163" s="167"/>
      <c r="F1163" s="167"/>
      <c r="G1163" s="167"/>
      <c r="H1163" s="167"/>
      <c r="I1163" s="167"/>
      <c r="J1163" s="167"/>
      <c r="K1163" s="338">
        <f t="shared" si="60"/>
        <v>0</v>
      </c>
      <c r="L1163" s="11"/>
    </row>
    <row r="1164" spans="1:12" ht="12.75">
      <c r="A1164" s="2" t="s">
        <v>139</v>
      </c>
      <c r="B1164" s="88" t="s">
        <v>55</v>
      </c>
      <c r="C1164" s="89">
        <v>3440</v>
      </c>
      <c r="D1164" s="167"/>
      <c r="E1164" s="167"/>
      <c r="F1164" s="167"/>
      <c r="G1164" s="167"/>
      <c r="H1164" s="167"/>
      <c r="I1164" s="167"/>
      <c r="J1164" s="167"/>
      <c r="K1164" s="338">
        <f t="shared" si="60"/>
        <v>0</v>
      </c>
      <c r="L1164" s="11"/>
    </row>
    <row r="1165" spans="1:12" ht="12.75">
      <c r="A1165" s="2" t="s">
        <v>139</v>
      </c>
      <c r="B1165" s="88" t="s">
        <v>194</v>
      </c>
      <c r="C1165" s="89">
        <v>3495</v>
      </c>
      <c r="D1165" s="167"/>
      <c r="E1165" s="167"/>
      <c r="F1165" s="167"/>
      <c r="G1165" s="167"/>
      <c r="H1165" s="167"/>
      <c r="I1165" s="167"/>
      <c r="J1165" s="167"/>
      <c r="K1165" s="338">
        <f t="shared" si="60"/>
        <v>0</v>
      </c>
      <c r="L1165" s="11"/>
    </row>
    <row r="1166" spans="1:12" ht="12.75">
      <c r="A1166" s="2" t="s">
        <v>139</v>
      </c>
      <c r="B1166" s="88" t="s">
        <v>33</v>
      </c>
      <c r="C1166" s="89">
        <v>3740</v>
      </c>
      <c r="D1166" s="167"/>
      <c r="E1166" s="167"/>
      <c r="F1166" s="167"/>
      <c r="G1166" s="167"/>
      <c r="H1166" s="167"/>
      <c r="I1166" s="167"/>
      <c r="J1166" s="167"/>
      <c r="K1166" s="338">
        <f t="shared" si="60"/>
        <v>0</v>
      </c>
      <c r="L1166" s="11"/>
    </row>
    <row r="1167" spans="1:12" ht="12.75">
      <c r="A1167" s="2" t="s">
        <v>139</v>
      </c>
      <c r="B1167" s="88" t="s">
        <v>140</v>
      </c>
      <c r="C1167" s="89">
        <v>3780</v>
      </c>
      <c r="D1167" s="167"/>
      <c r="E1167" s="167"/>
      <c r="F1167" s="167"/>
      <c r="G1167" s="167"/>
      <c r="H1167" s="167"/>
      <c r="I1167" s="167"/>
      <c r="J1167" s="167"/>
      <c r="K1167" s="338">
        <f t="shared" si="60"/>
        <v>0</v>
      </c>
      <c r="L1167" s="11"/>
    </row>
    <row r="1168" spans="1:12" ht="12.75">
      <c r="A1168" s="2" t="s">
        <v>139</v>
      </c>
      <c r="B1168" s="88" t="s">
        <v>596</v>
      </c>
      <c r="C1168" s="89">
        <v>720</v>
      </c>
      <c r="D1168" s="167"/>
      <c r="E1168" s="167"/>
      <c r="F1168" s="167"/>
      <c r="G1168" s="167"/>
      <c r="H1168" s="167"/>
      <c r="I1168" s="167"/>
      <c r="J1168" s="167"/>
      <c r="K1168" s="338">
        <f t="shared" si="60"/>
        <v>0</v>
      </c>
      <c r="L1168" s="11"/>
    </row>
    <row r="1169" spans="1:12" ht="12.75">
      <c r="A1169" s="2" t="s">
        <v>139</v>
      </c>
      <c r="B1169" s="88" t="s">
        <v>597</v>
      </c>
      <c r="C1169" s="89">
        <v>790</v>
      </c>
      <c r="D1169" s="167"/>
      <c r="E1169" s="167"/>
      <c r="F1169" s="167"/>
      <c r="G1169" s="167"/>
      <c r="H1169" s="167"/>
      <c r="I1169" s="167"/>
      <c r="J1169" s="167"/>
      <c r="K1169" s="338">
        <f t="shared" si="60"/>
        <v>0</v>
      </c>
      <c r="L1169" s="11"/>
    </row>
    <row r="1170" spans="1:12" ht="12.75">
      <c r="A1170" s="2" t="s">
        <v>139</v>
      </c>
      <c r="B1170" s="47" t="s">
        <v>141</v>
      </c>
      <c r="C1170" s="5">
        <v>810</v>
      </c>
      <c r="D1170" s="167"/>
      <c r="E1170" s="167"/>
      <c r="F1170" s="167"/>
      <c r="G1170" s="167"/>
      <c r="H1170" s="167"/>
      <c r="I1170" s="167"/>
      <c r="J1170" s="167"/>
      <c r="K1170" s="338">
        <f t="shared" si="60"/>
        <v>0</v>
      </c>
      <c r="L1170" s="11"/>
    </row>
    <row r="1171" spans="1:12" ht="12.75">
      <c r="A1171" s="2" t="s">
        <v>136</v>
      </c>
      <c r="B1171" s="15" t="s">
        <v>342</v>
      </c>
      <c r="C1171" s="91"/>
      <c r="D1171" s="337">
        <f aca="true" t="shared" si="61" ref="D1171:J1171">ROUND(SUM(D1161:D1170),2)</f>
        <v>0</v>
      </c>
      <c r="E1171" s="339">
        <f t="shared" si="61"/>
        <v>0</v>
      </c>
      <c r="F1171" s="339">
        <f t="shared" si="61"/>
        <v>0</v>
      </c>
      <c r="G1171" s="339">
        <f t="shared" si="61"/>
        <v>0</v>
      </c>
      <c r="H1171" s="339">
        <f t="shared" si="61"/>
        <v>0</v>
      </c>
      <c r="I1171" s="339">
        <f t="shared" si="61"/>
        <v>0</v>
      </c>
      <c r="J1171" s="339">
        <f t="shared" si="61"/>
        <v>0</v>
      </c>
      <c r="K1171" s="339">
        <f t="shared" si="60"/>
        <v>0</v>
      </c>
      <c r="L1171" s="11"/>
    </row>
    <row r="1172" spans="1:12" ht="12.75">
      <c r="A1172" s="2" t="s">
        <v>136</v>
      </c>
      <c r="B1172" s="15" t="s">
        <v>91</v>
      </c>
      <c r="C1172" s="89"/>
      <c r="D1172" s="337">
        <f>ROUND(D1159+D1171,2)</f>
        <v>0</v>
      </c>
      <c r="E1172" s="339">
        <f aca="true" t="shared" si="62" ref="E1172:J1172">ROUND(E1159+E1171,2)</f>
        <v>0</v>
      </c>
      <c r="F1172" s="339">
        <f t="shared" si="62"/>
        <v>0</v>
      </c>
      <c r="G1172" s="339">
        <f t="shared" si="62"/>
        <v>0</v>
      </c>
      <c r="H1172" s="339">
        <f t="shared" si="62"/>
        <v>0</v>
      </c>
      <c r="I1172" s="339">
        <f t="shared" si="62"/>
        <v>0</v>
      </c>
      <c r="J1172" s="339">
        <f t="shared" si="62"/>
        <v>0</v>
      </c>
      <c r="K1172" s="337">
        <f t="shared" si="60"/>
        <v>0</v>
      </c>
      <c r="L1172" s="11"/>
    </row>
    <row r="1173" spans="1:11" ht="38.25" customHeight="1">
      <c r="A1173" s="2" t="s">
        <v>136</v>
      </c>
      <c r="B1173" s="382" t="s">
        <v>532</v>
      </c>
      <c r="C1173" s="408"/>
      <c r="D1173" s="409"/>
      <c r="E1173" s="409"/>
      <c r="F1173" s="409"/>
      <c r="G1173" s="409"/>
      <c r="H1173" s="409"/>
      <c r="I1173" s="409"/>
      <c r="J1173" s="409"/>
      <c r="K1173" s="409"/>
    </row>
    <row r="1174" spans="1:12" ht="12.75">
      <c r="A1174" s="2" t="s">
        <v>136</v>
      </c>
      <c r="B1174" s="137" t="s">
        <v>34</v>
      </c>
      <c r="C1174" s="146"/>
      <c r="D1174" s="248"/>
      <c r="E1174" s="248"/>
      <c r="F1174" s="248"/>
      <c r="G1174" s="248"/>
      <c r="H1174" s="248"/>
      <c r="I1174" s="248"/>
      <c r="J1174" s="248"/>
      <c r="K1174" s="246"/>
      <c r="L1174" s="11"/>
    </row>
    <row r="1175" spans="1:12" ht="12.75">
      <c r="A1175" s="2" t="s">
        <v>136</v>
      </c>
      <c r="B1175" s="23" t="s">
        <v>311</v>
      </c>
      <c r="C1175" s="89">
        <v>3610</v>
      </c>
      <c r="D1175" s="167"/>
      <c r="E1175" s="167"/>
      <c r="F1175" s="167"/>
      <c r="G1175" s="167"/>
      <c r="H1175" s="167"/>
      <c r="I1175" s="167"/>
      <c r="J1175" s="167"/>
      <c r="K1175" s="338">
        <f t="shared" si="60"/>
        <v>0</v>
      </c>
      <c r="L1175" s="11"/>
    </row>
    <row r="1176" spans="1:12" ht="12.75">
      <c r="A1176" s="2" t="s">
        <v>136</v>
      </c>
      <c r="B1176" s="23" t="s">
        <v>283</v>
      </c>
      <c r="C1176" s="89">
        <v>3620</v>
      </c>
      <c r="D1176" s="167"/>
      <c r="E1176" s="167"/>
      <c r="F1176" s="167"/>
      <c r="G1176" s="167"/>
      <c r="H1176" s="167"/>
      <c r="I1176" s="167"/>
      <c r="J1176" s="167"/>
      <c r="K1176" s="338">
        <f t="shared" si="60"/>
        <v>0</v>
      </c>
      <c r="L1176" s="11"/>
    </row>
    <row r="1177" spans="1:12" ht="12.75">
      <c r="A1177" s="2" t="s">
        <v>136</v>
      </c>
      <c r="B1177" s="23" t="s">
        <v>284</v>
      </c>
      <c r="C1177" s="89">
        <v>3630</v>
      </c>
      <c r="D1177" s="167"/>
      <c r="E1177" s="167"/>
      <c r="F1177" s="167"/>
      <c r="G1177" s="167"/>
      <c r="H1177" s="167"/>
      <c r="I1177" s="167"/>
      <c r="J1177" s="167"/>
      <c r="K1177" s="338">
        <f t="shared" si="60"/>
        <v>0</v>
      </c>
      <c r="L1177" s="11"/>
    </row>
    <row r="1178" spans="1:12" ht="12.75">
      <c r="A1178" s="2" t="s">
        <v>136</v>
      </c>
      <c r="B1178" s="23" t="s">
        <v>285</v>
      </c>
      <c r="C1178" s="89">
        <v>3640</v>
      </c>
      <c r="D1178" s="167"/>
      <c r="E1178" s="167"/>
      <c r="F1178" s="167"/>
      <c r="G1178" s="167"/>
      <c r="H1178" s="167"/>
      <c r="I1178" s="167"/>
      <c r="J1178" s="167"/>
      <c r="K1178" s="338">
        <f t="shared" si="60"/>
        <v>0</v>
      </c>
      <c r="L1178" s="11"/>
    </row>
    <row r="1179" spans="1:12" ht="12.75">
      <c r="A1179" s="2" t="s">
        <v>136</v>
      </c>
      <c r="B1179" s="23" t="s">
        <v>312</v>
      </c>
      <c r="C1179" s="89">
        <v>3650</v>
      </c>
      <c r="D1179" s="167"/>
      <c r="E1179" s="167"/>
      <c r="F1179" s="167"/>
      <c r="G1179" s="167"/>
      <c r="H1179" s="167"/>
      <c r="I1179" s="167"/>
      <c r="J1179" s="167"/>
      <c r="K1179" s="338">
        <f t="shared" si="60"/>
        <v>0</v>
      </c>
      <c r="L1179" s="11"/>
    </row>
    <row r="1180" spans="1:12" ht="12.75">
      <c r="A1180" s="2" t="s">
        <v>136</v>
      </c>
      <c r="B1180" s="23" t="s">
        <v>286</v>
      </c>
      <c r="C1180" s="89">
        <v>3660</v>
      </c>
      <c r="D1180" s="167"/>
      <c r="E1180" s="167"/>
      <c r="F1180" s="167"/>
      <c r="G1180" s="167"/>
      <c r="H1180" s="167"/>
      <c r="I1180" s="167"/>
      <c r="J1180" s="167"/>
      <c r="K1180" s="338">
        <f t="shared" si="60"/>
        <v>0</v>
      </c>
      <c r="L1180" s="11"/>
    </row>
    <row r="1181" spans="1:12" ht="12.75">
      <c r="A1181" s="2" t="s">
        <v>136</v>
      </c>
      <c r="B1181" s="23" t="s">
        <v>288</v>
      </c>
      <c r="C1181" s="89">
        <v>3690</v>
      </c>
      <c r="D1181" s="167"/>
      <c r="E1181" s="167"/>
      <c r="F1181" s="167"/>
      <c r="G1181" s="167"/>
      <c r="H1181" s="167"/>
      <c r="I1181" s="167"/>
      <c r="J1181" s="167"/>
      <c r="K1181" s="338">
        <f t="shared" si="60"/>
        <v>0</v>
      </c>
      <c r="L1181" s="11"/>
    </row>
    <row r="1182" spans="1:12" ht="12.75">
      <c r="A1182" s="2" t="s">
        <v>136</v>
      </c>
      <c r="B1182" s="134" t="s">
        <v>289</v>
      </c>
      <c r="C1182" s="90">
        <v>3600</v>
      </c>
      <c r="D1182" s="341">
        <f>ROUND(SUM(D1175:D1181),2)</f>
        <v>0</v>
      </c>
      <c r="E1182" s="341">
        <f aca="true" t="shared" si="63" ref="E1182:J1182">ROUND(SUM(E1175:E1181),2)</f>
        <v>0</v>
      </c>
      <c r="F1182" s="341">
        <f t="shared" si="63"/>
        <v>0</v>
      </c>
      <c r="G1182" s="341">
        <f t="shared" si="63"/>
        <v>0</v>
      </c>
      <c r="H1182" s="341">
        <f t="shared" si="63"/>
        <v>0</v>
      </c>
      <c r="I1182" s="341">
        <f t="shared" si="63"/>
        <v>0</v>
      </c>
      <c r="J1182" s="341">
        <f t="shared" si="63"/>
        <v>0</v>
      </c>
      <c r="K1182" s="337">
        <f t="shared" si="60"/>
        <v>0</v>
      </c>
      <c r="L1182" s="11"/>
    </row>
    <row r="1183" spans="1:12" ht="12.75">
      <c r="A1183" s="2" t="s">
        <v>136</v>
      </c>
      <c r="B1183" s="151" t="s">
        <v>35</v>
      </c>
      <c r="C1183" s="57"/>
      <c r="D1183" s="248"/>
      <c r="E1183" s="248"/>
      <c r="F1183" s="248"/>
      <c r="G1183" s="248"/>
      <c r="H1183" s="248"/>
      <c r="I1183" s="248"/>
      <c r="J1183" s="248"/>
      <c r="K1183" s="246"/>
      <c r="L1183" s="11"/>
    </row>
    <row r="1184" spans="1:12" ht="12.75">
      <c r="A1184" s="2" t="s">
        <v>136</v>
      </c>
      <c r="B1184" s="98" t="s">
        <v>313</v>
      </c>
      <c r="C1184" s="5">
        <v>910</v>
      </c>
      <c r="D1184" s="113"/>
      <c r="E1184" s="113"/>
      <c r="F1184" s="113"/>
      <c r="G1184" s="113"/>
      <c r="H1184" s="113"/>
      <c r="I1184" s="113"/>
      <c r="J1184" s="113"/>
      <c r="K1184" s="338">
        <f t="shared" si="60"/>
        <v>0</v>
      </c>
      <c r="L1184" s="11"/>
    </row>
    <row r="1185" spans="1:12" ht="12.75">
      <c r="A1185" s="2" t="s">
        <v>136</v>
      </c>
      <c r="B1185" s="98" t="s">
        <v>290</v>
      </c>
      <c r="C1185" s="5">
        <v>920</v>
      </c>
      <c r="D1185" s="114"/>
      <c r="E1185" s="114"/>
      <c r="F1185" s="114"/>
      <c r="G1185" s="114"/>
      <c r="H1185" s="114"/>
      <c r="I1185" s="114"/>
      <c r="J1185" s="114"/>
      <c r="K1185" s="338">
        <f t="shared" si="60"/>
        <v>0</v>
      </c>
      <c r="L1185" s="11"/>
    </row>
    <row r="1186" spans="1:12" ht="12.75">
      <c r="A1186" s="2" t="s">
        <v>136</v>
      </c>
      <c r="B1186" s="98" t="s">
        <v>291</v>
      </c>
      <c r="C1186" s="5">
        <v>930</v>
      </c>
      <c r="D1186" s="114"/>
      <c r="E1186" s="114"/>
      <c r="F1186" s="114"/>
      <c r="G1186" s="114"/>
      <c r="H1186" s="114"/>
      <c r="I1186" s="114"/>
      <c r="J1186" s="114"/>
      <c r="K1186" s="338">
        <f t="shared" si="60"/>
        <v>0</v>
      </c>
      <c r="L1186" s="11"/>
    </row>
    <row r="1187" spans="1:12" ht="12.75">
      <c r="A1187" s="2" t="s">
        <v>136</v>
      </c>
      <c r="B1187" s="98" t="s">
        <v>292</v>
      </c>
      <c r="C1187" s="5">
        <v>940</v>
      </c>
      <c r="D1187" s="114"/>
      <c r="E1187" s="114"/>
      <c r="F1187" s="114"/>
      <c r="G1187" s="114"/>
      <c r="H1187" s="114"/>
      <c r="I1187" s="114"/>
      <c r="J1187" s="114"/>
      <c r="K1187" s="338">
        <f t="shared" si="60"/>
        <v>0</v>
      </c>
      <c r="L1187" s="11"/>
    </row>
    <row r="1188" spans="1:12" ht="12.75">
      <c r="A1188" s="2" t="s">
        <v>136</v>
      </c>
      <c r="B1188" s="98" t="s">
        <v>312</v>
      </c>
      <c r="C1188" s="5">
        <v>950</v>
      </c>
      <c r="D1188" s="114"/>
      <c r="E1188" s="114"/>
      <c r="F1188" s="114"/>
      <c r="G1188" s="114"/>
      <c r="H1188" s="114"/>
      <c r="I1188" s="114"/>
      <c r="J1188" s="114"/>
      <c r="K1188" s="338">
        <f t="shared" si="60"/>
        <v>0</v>
      </c>
      <c r="L1188" s="11"/>
    </row>
    <row r="1189" spans="1:12" ht="12.75">
      <c r="A1189" s="2" t="s">
        <v>136</v>
      </c>
      <c r="B1189" s="98" t="s">
        <v>293</v>
      </c>
      <c r="C1189" s="5">
        <v>960</v>
      </c>
      <c r="D1189" s="114"/>
      <c r="E1189" s="114"/>
      <c r="F1189" s="114"/>
      <c r="G1189" s="114"/>
      <c r="H1189" s="114"/>
      <c r="I1189" s="114"/>
      <c r="J1189" s="114"/>
      <c r="K1189" s="338">
        <f t="shared" si="60"/>
        <v>0</v>
      </c>
      <c r="L1189" s="11"/>
    </row>
    <row r="1190" spans="1:12" ht="12.75">
      <c r="A1190" s="2" t="s">
        <v>136</v>
      </c>
      <c r="B1190" s="98" t="s">
        <v>295</v>
      </c>
      <c r="C1190" s="5">
        <v>990</v>
      </c>
      <c r="D1190" s="114"/>
      <c r="E1190" s="114"/>
      <c r="F1190" s="114"/>
      <c r="G1190" s="114"/>
      <c r="H1190" s="114"/>
      <c r="I1190" s="114"/>
      <c r="J1190" s="114"/>
      <c r="K1190" s="338">
        <f t="shared" si="60"/>
        <v>0</v>
      </c>
      <c r="L1190" s="11"/>
    </row>
    <row r="1191" spans="1:12" ht="12.75">
      <c r="A1191" s="2" t="s">
        <v>136</v>
      </c>
      <c r="B1191" s="98" t="s">
        <v>296</v>
      </c>
      <c r="C1191" s="5">
        <v>9700</v>
      </c>
      <c r="D1191" s="341">
        <f>ROUND(SUM(D1184:D1190),2)</f>
        <v>0</v>
      </c>
      <c r="E1191" s="341">
        <f aca="true" t="shared" si="64" ref="E1191:J1191">ROUND(SUM(E1184:E1190),2)</f>
        <v>0</v>
      </c>
      <c r="F1191" s="341">
        <f t="shared" si="64"/>
        <v>0</v>
      </c>
      <c r="G1191" s="341">
        <f t="shared" si="64"/>
        <v>0</v>
      </c>
      <c r="H1191" s="341">
        <f t="shared" si="64"/>
        <v>0</v>
      </c>
      <c r="I1191" s="341">
        <f t="shared" si="64"/>
        <v>0</v>
      </c>
      <c r="J1191" s="341">
        <f t="shared" si="64"/>
        <v>0</v>
      </c>
      <c r="K1191" s="337">
        <f t="shared" si="60"/>
        <v>0</v>
      </c>
      <c r="L1191" s="11"/>
    </row>
    <row r="1192" spans="1:12" ht="12.75">
      <c r="A1192" s="2" t="s">
        <v>136</v>
      </c>
      <c r="B1192" s="15" t="s">
        <v>533</v>
      </c>
      <c r="C1192" s="91"/>
      <c r="D1192" s="337">
        <f>ROUND(D1172+D1182+D1191,2)</f>
        <v>0</v>
      </c>
      <c r="E1192" s="339">
        <f aca="true" t="shared" si="65" ref="E1192:J1192">ROUND(E1172+E1182+E1191,2)</f>
        <v>0</v>
      </c>
      <c r="F1192" s="339">
        <f t="shared" si="65"/>
        <v>0</v>
      </c>
      <c r="G1192" s="339">
        <f t="shared" si="65"/>
        <v>0</v>
      </c>
      <c r="H1192" s="339">
        <f t="shared" si="65"/>
        <v>0</v>
      </c>
      <c r="I1192" s="339">
        <f t="shared" si="65"/>
        <v>0</v>
      </c>
      <c r="J1192" s="339">
        <f t="shared" si="65"/>
        <v>0</v>
      </c>
      <c r="K1192" s="337">
        <f t="shared" si="60"/>
        <v>0</v>
      </c>
      <c r="L1192" s="11"/>
    </row>
    <row r="1193" spans="1:12" ht="12.75">
      <c r="A1193" s="2" t="s">
        <v>136</v>
      </c>
      <c r="B1193" s="88" t="s">
        <v>537</v>
      </c>
      <c r="C1193" s="89">
        <v>2880</v>
      </c>
      <c r="D1193" s="167"/>
      <c r="E1193" s="167"/>
      <c r="F1193" s="167"/>
      <c r="G1193" s="167"/>
      <c r="H1193" s="167"/>
      <c r="I1193" s="167"/>
      <c r="J1193" s="167"/>
      <c r="K1193" s="338">
        <f t="shared" si="60"/>
        <v>0</v>
      </c>
      <c r="L1193" s="11"/>
    </row>
    <row r="1194" spans="1:11" ht="12.75">
      <c r="A1194" s="2" t="s">
        <v>136</v>
      </c>
      <c r="B1194" s="88" t="s">
        <v>538</v>
      </c>
      <c r="C1194" s="89">
        <v>2896</v>
      </c>
      <c r="D1194" s="114"/>
      <c r="E1194" s="114"/>
      <c r="F1194" s="114"/>
      <c r="G1194" s="114"/>
      <c r="H1194" s="114"/>
      <c r="I1194" s="114"/>
      <c r="J1194" s="114"/>
      <c r="K1194" s="340">
        <f t="shared" si="60"/>
        <v>0</v>
      </c>
    </row>
    <row r="1195" spans="1:12" ht="12.75">
      <c r="A1195" s="2" t="s">
        <v>136</v>
      </c>
      <c r="B1195" s="88" t="s">
        <v>539</v>
      </c>
      <c r="C1195" s="89">
        <v>2780</v>
      </c>
      <c r="D1195" s="114"/>
      <c r="E1195" s="114"/>
      <c r="F1195" s="114"/>
      <c r="G1195" s="114"/>
      <c r="H1195" s="114"/>
      <c r="I1195" s="114"/>
      <c r="J1195" s="114"/>
      <c r="K1195" s="337">
        <f t="shared" si="60"/>
        <v>0</v>
      </c>
      <c r="L1195" s="11"/>
    </row>
    <row r="1196" spans="2:12" ht="12.75">
      <c r="B1196" s="31"/>
      <c r="C1196" s="37"/>
      <c r="D1196" s="6"/>
      <c r="E1196" s="6"/>
      <c r="F1196" s="6"/>
      <c r="G1196" s="6"/>
      <c r="H1196" s="6"/>
      <c r="I1196" s="6"/>
      <c r="J1196" s="6"/>
      <c r="K1196" s="6"/>
      <c r="L1196" s="11"/>
    </row>
    <row r="1197" spans="2:12" ht="16.5" customHeight="1">
      <c r="B1197" s="31" t="s">
        <v>39</v>
      </c>
      <c r="C1197" s="37"/>
      <c r="L1197" s="11"/>
    </row>
    <row r="1200" spans="1:13" ht="12.75">
      <c r="A1200" s="2" t="s">
        <v>196</v>
      </c>
      <c r="B1200" s="22" t="str">
        <f>$B$1</f>
        <v>DISTRICT SCHOOL BOARD OF OKEECHOBEE COUNTY </v>
      </c>
      <c r="C1200" s="60"/>
      <c r="D1200" s="39"/>
      <c r="E1200" s="39"/>
      <c r="F1200" s="40"/>
      <c r="G1200" s="11"/>
      <c r="K1200" s="11"/>
      <c r="L1200" s="11"/>
      <c r="M1200" s="11"/>
    </row>
    <row r="1201" spans="2:13" ht="12.75">
      <c r="B1201" s="22" t="s">
        <v>142</v>
      </c>
      <c r="C1201" s="60"/>
      <c r="D1201" s="39"/>
      <c r="E1201" s="39"/>
      <c r="F1201" s="40"/>
      <c r="G1201" s="41" t="s">
        <v>186</v>
      </c>
      <c r="K1201" s="11"/>
      <c r="L1201" s="11"/>
      <c r="M1201" s="11"/>
    </row>
    <row r="1202" spans="2:13" ht="12.75">
      <c r="B1202" s="22" t="s">
        <v>143</v>
      </c>
      <c r="C1202" s="60"/>
      <c r="D1202" s="39"/>
      <c r="E1202" s="39"/>
      <c r="F1202" s="40"/>
      <c r="G1202" s="41" t="s">
        <v>197</v>
      </c>
      <c r="K1202" s="11"/>
      <c r="L1202" s="11"/>
      <c r="M1202" s="11"/>
    </row>
    <row r="1203" spans="2:13" ht="12.75">
      <c r="B1203" s="70" t="s">
        <v>490</v>
      </c>
      <c r="C1203" s="60"/>
      <c r="D1203" s="39"/>
      <c r="E1203" s="4"/>
      <c r="F1203" s="4"/>
      <c r="G1203" s="95" t="s">
        <v>172</v>
      </c>
      <c r="K1203" s="11"/>
      <c r="L1203" s="11"/>
      <c r="M1203" s="11"/>
    </row>
    <row r="1204" spans="2:13" ht="38.25" customHeight="1">
      <c r="B1204" s="384" t="s">
        <v>146</v>
      </c>
      <c r="C1204" s="386" t="s">
        <v>523</v>
      </c>
      <c r="D1204" s="386" t="s">
        <v>542</v>
      </c>
      <c r="E1204" s="388" t="s">
        <v>144</v>
      </c>
      <c r="F1204" s="388" t="s">
        <v>145</v>
      </c>
      <c r="G1204" s="386" t="s">
        <v>543</v>
      </c>
      <c r="K1204" s="11"/>
      <c r="L1204" s="11"/>
      <c r="M1204" s="11"/>
    </row>
    <row r="1205" spans="2:13" ht="18.75" customHeight="1">
      <c r="B1205" s="47" t="s">
        <v>147</v>
      </c>
      <c r="C1205" s="5">
        <v>1110</v>
      </c>
      <c r="D1205" s="167">
        <v>501285.66</v>
      </c>
      <c r="E1205" s="167">
        <v>1343215.86</v>
      </c>
      <c r="F1205" s="167">
        <v>1337599.75</v>
      </c>
      <c r="G1205" s="347">
        <f>ROUND(D1205+E1205-F1205,2)</f>
        <v>506901.77</v>
      </c>
      <c r="K1205" s="11"/>
      <c r="L1205" s="11"/>
      <c r="M1205" s="11"/>
    </row>
    <row r="1206" spans="2:13" ht="18.75" customHeight="1">
      <c r="B1206" s="47" t="s">
        <v>148</v>
      </c>
      <c r="C1206" s="5">
        <v>1160</v>
      </c>
      <c r="D1206" s="167"/>
      <c r="E1206" s="167"/>
      <c r="F1206" s="167"/>
      <c r="G1206" s="347">
        <f>ROUND(D1206+E1206-F1206,2)</f>
        <v>0</v>
      </c>
      <c r="K1206" s="11"/>
      <c r="L1206" s="11"/>
      <c r="M1206" s="11"/>
    </row>
    <row r="1207" spans="2:13" ht="18.75" customHeight="1">
      <c r="B1207" s="47" t="s">
        <v>149</v>
      </c>
      <c r="C1207" s="5">
        <v>1130</v>
      </c>
      <c r="D1207" s="167"/>
      <c r="E1207" s="167"/>
      <c r="F1207" s="167"/>
      <c r="G1207" s="347">
        <f>ROUND(D1207+E1207-F1207,2)</f>
        <v>0</v>
      </c>
      <c r="K1207" s="11"/>
      <c r="L1207" s="11"/>
      <c r="M1207" s="11"/>
    </row>
    <row r="1208" spans="2:13" ht="18.75" customHeight="1">
      <c r="B1208" s="47" t="s">
        <v>451</v>
      </c>
      <c r="C1208" s="5">
        <v>1170</v>
      </c>
      <c r="D1208" s="167"/>
      <c r="E1208" s="167"/>
      <c r="F1208" s="167"/>
      <c r="G1208" s="347">
        <f>ROUND(D1208+E1208-F1208,2)</f>
        <v>0</v>
      </c>
      <c r="K1208" s="11"/>
      <c r="L1208" s="11"/>
      <c r="M1208" s="11"/>
    </row>
    <row r="1209" spans="2:13" ht="18.75" customHeight="1">
      <c r="B1209" s="151" t="s">
        <v>150</v>
      </c>
      <c r="C1209" s="57"/>
      <c r="D1209" s="248"/>
      <c r="E1209" s="248"/>
      <c r="F1209" s="248"/>
      <c r="G1209" s="248"/>
      <c r="K1209" s="11"/>
      <c r="L1209" s="11"/>
      <c r="M1209" s="11"/>
    </row>
    <row r="1210" spans="2:13" ht="18.75" customHeight="1">
      <c r="B1210" s="98" t="s">
        <v>343</v>
      </c>
      <c r="C1210" s="58">
        <v>1141</v>
      </c>
      <c r="D1210" s="167"/>
      <c r="E1210" s="167"/>
      <c r="F1210" s="167"/>
      <c r="G1210" s="347">
        <f>ROUND(D1210+E1210-F1210,2)</f>
        <v>0</v>
      </c>
      <c r="K1210" s="11"/>
      <c r="L1210" s="11"/>
      <c r="M1210" s="11"/>
    </row>
    <row r="1211" spans="2:13" ht="18.75" customHeight="1">
      <c r="B1211" s="47" t="s">
        <v>151</v>
      </c>
      <c r="C1211" s="59">
        <v>1150</v>
      </c>
      <c r="D1211" s="247"/>
      <c r="E1211" s="247"/>
      <c r="F1211" s="247"/>
      <c r="G1211" s="347">
        <f>ROUND(D1211+E1211-F1211,2)</f>
        <v>0</v>
      </c>
      <c r="K1211" s="11"/>
      <c r="L1211" s="11"/>
      <c r="M1211" s="11"/>
    </row>
    <row r="1212" spans="2:13" ht="18.75" customHeight="1">
      <c r="B1212" s="47" t="s">
        <v>615</v>
      </c>
      <c r="C1212" s="59">
        <v>1220</v>
      </c>
      <c r="D1212" s="247"/>
      <c r="E1212" s="247"/>
      <c r="F1212" s="247"/>
      <c r="G1212" s="347">
        <f>ROUND(D1212+E1212-F1212,2)</f>
        <v>0</v>
      </c>
      <c r="K1212" s="11"/>
      <c r="L1212" s="11"/>
      <c r="M1212" s="11"/>
    </row>
    <row r="1213" spans="2:13" ht="18.75" customHeight="1">
      <c r="B1213" s="100" t="s">
        <v>344</v>
      </c>
      <c r="C1213" s="5"/>
      <c r="D1213" s="341">
        <f>ROUND(SUM(D1205:D1212),2)</f>
        <v>501285.66</v>
      </c>
      <c r="E1213" s="341">
        <f>ROUND(SUM(E1205:E1212),2)</f>
        <v>1343215.86</v>
      </c>
      <c r="F1213" s="341">
        <f>ROUND(SUM(F1205:F1212),2)</f>
        <v>1337599.75</v>
      </c>
      <c r="G1213" s="341">
        <f>ROUND(D1213+E1213-F1213,2)</f>
        <v>506901.77</v>
      </c>
      <c r="K1213" s="11"/>
      <c r="L1213" s="11"/>
      <c r="M1213" s="11"/>
    </row>
    <row r="1214" spans="2:13" ht="38.25" customHeight="1">
      <c r="B1214" s="384" t="s">
        <v>152</v>
      </c>
      <c r="C1214" s="390"/>
      <c r="D1214" s="412"/>
      <c r="E1214" s="412"/>
      <c r="F1214" s="412"/>
      <c r="G1214" s="412"/>
      <c r="K1214" s="11"/>
      <c r="L1214" s="11"/>
      <c r="M1214" s="11"/>
    </row>
    <row r="1215" spans="2:13" ht="18.75" customHeight="1">
      <c r="B1215" s="47" t="s">
        <v>452</v>
      </c>
      <c r="C1215" s="5">
        <v>2110</v>
      </c>
      <c r="D1215" s="167"/>
      <c r="E1215" s="167"/>
      <c r="F1215" s="167"/>
      <c r="G1215" s="347">
        <f aca="true" t="shared" si="66" ref="G1215:G1220">ROUND(D1215+E1215-F1215,2)</f>
        <v>0</v>
      </c>
      <c r="K1215" s="11"/>
      <c r="L1215" s="11"/>
      <c r="M1215" s="11"/>
    </row>
    <row r="1216" spans="2:13" ht="18.75" customHeight="1">
      <c r="B1216" s="47" t="s">
        <v>153</v>
      </c>
      <c r="C1216" s="5">
        <v>2170</v>
      </c>
      <c r="D1216" s="167"/>
      <c r="E1216" s="167"/>
      <c r="F1216" s="167"/>
      <c r="G1216" s="347">
        <f t="shared" si="66"/>
        <v>0</v>
      </c>
      <c r="K1216" s="11"/>
      <c r="L1216" s="11"/>
      <c r="M1216" s="11"/>
    </row>
    <row r="1217" spans="2:13" ht="18.75" customHeight="1">
      <c r="B1217" s="47" t="s">
        <v>154</v>
      </c>
      <c r="C1217" s="5">
        <v>2120</v>
      </c>
      <c r="D1217" s="167"/>
      <c r="E1217" s="167"/>
      <c r="F1217" s="167"/>
      <c r="G1217" s="347">
        <f t="shared" si="66"/>
        <v>0</v>
      </c>
      <c r="K1217" s="11"/>
      <c r="L1217" s="11"/>
      <c r="M1217" s="11"/>
    </row>
    <row r="1218" spans="2:13" ht="18.75" customHeight="1">
      <c r="B1218" s="47" t="s">
        <v>175</v>
      </c>
      <c r="C1218" s="5">
        <v>2161</v>
      </c>
      <c r="D1218" s="167"/>
      <c r="E1218" s="167"/>
      <c r="F1218" s="167"/>
      <c r="G1218" s="347">
        <f t="shared" si="66"/>
        <v>0</v>
      </c>
      <c r="K1218" s="11"/>
      <c r="L1218" s="11"/>
      <c r="M1218" s="11"/>
    </row>
    <row r="1219" spans="2:13" ht="18.75" customHeight="1">
      <c r="B1219" s="47" t="s">
        <v>155</v>
      </c>
      <c r="C1219" s="5">
        <v>2290</v>
      </c>
      <c r="D1219" s="114">
        <v>501285.66</v>
      </c>
      <c r="E1219" s="247">
        <v>1343215.86</v>
      </c>
      <c r="F1219" s="247">
        <v>1337599.75</v>
      </c>
      <c r="G1219" s="347">
        <f t="shared" si="66"/>
        <v>506901.77</v>
      </c>
      <c r="K1219" s="11"/>
      <c r="L1219" s="11"/>
      <c r="M1219" s="11"/>
    </row>
    <row r="1220" spans="2:13" ht="18.75" customHeight="1">
      <c r="B1220" s="100" t="s">
        <v>345</v>
      </c>
      <c r="C1220" s="5"/>
      <c r="D1220" s="341">
        <f>ROUND(SUM(D1215:D1219),2)</f>
        <v>501285.66</v>
      </c>
      <c r="E1220" s="341">
        <f>ROUND(SUM(E1215:E1219),2)</f>
        <v>1343215.86</v>
      </c>
      <c r="F1220" s="341">
        <f>ROUND(SUM(F1215:F1219),2)</f>
        <v>1337599.75</v>
      </c>
      <c r="G1220" s="341">
        <f t="shared" si="66"/>
        <v>506901.77</v>
      </c>
      <c r="K1220" s="11"/>
      <c r="L1220" s="11"/>
      <c r="M1220" s="11"/>
    </row>
    <row r="1221" spans="2:13" ht="12.75">
      <c r="B1221" s="4"/>
      <c r="C1221" s="60"/>
      <c r="D1221" s="62"/>
      <c r="E1221" s="62"/>
      <c r="F1221" s="62"/>
      <c r="G1221" s="62"/>
      <c r="K1221" s="11"/>
      <c r="L1221" s="11"/>
      <c r="M1221" s="11"/>
    </row>
    <row r="1222" spans="2:13" ht="12.75">
      <c r="B1222" s="43" t="s">
        <v>11</v>
      </c>
      <c r="C1222" s="60"/>
      <c r="D1222" s="4"/>
      <c r="E1222" s="39"/>
      <c r="F1222" s="39"/>
      <c r="G1222" s="41"/>
      <c r="K1222" s="11"/>
      <c r="L1222" s="11"/>
      <c r="M1222" s="11"/>
    </row>
    <row r="1223" spans="2:13" ht="12.75">
      <c r="B1223" s="31"/>
      <c r="C1223" s="37"/>
      <c r="K1223" s="11"/>
      <c r="L1223" s="11"/>
      <c r="M1223" s="11"/>
    </row>
    <row r="1224" spans="2:13" ht="12.75">
      <c r="B1224" s="31"/>
      <c r="C1224" s="37"/>
      <c r="K1224" s="11"/>
      <c r="L1224" s="11"/>
      <c r="M1224" s="11"/>
    </row>
    <row r="1225" spans="1:13" ht="12.75">
      <c r="A1225" s="2" t="s">
        <v>327</v>
      </c>
      <c r="B1225" s="22" t="str">
        <f>$B$1</f>
        <v>DISTRICT SCHOOL BOARD OF OKEECHOBEE COUNTY </v>
      </c>
      <c r="C1225" s="60"/>
      <c r="D1225" s="11"/>
      <c r="G1225" s="41"/>
      <c r="J1225" s="41" t="s">
        <v>187</v>
      </c>
      <c r="K1225" s="11"/>
      <c r="L1225" s="11"/>
      <c r="M1225" s="11"/>
    </row>
    <row r="1226" spans="2:13" ht="12.75">
      <c r="B1226" s="42" t="s">
        <v>157</v>
      </c>
      <c r="C1226" s="60"/>
      <c r="D1226" s="11"/>
      <c r="G1226" s="41"/>
      <c r="J1226" s="41" t="s">
        <v>328</v>
      </c>
      <c r="K1226" s="11"/>
      <c r="L1226" s="11"/>
      <c r="M1226" s="11"/>
    </row>
    <row r="1227" spans="2:13" ht="12.75">
      <c r="B1227" s="159" t="str">
        <f>+B1203</f>
        <v>June 30, 2013</v>
      </c>
      <c r="C1227" s="60"/>
      <c r="D1227" s="11"/>
      <c r="G1227" s="4"/>
      <c r="J1227" s="95" t="s">
        <v>173</v>
      </c>
      <c r="K1227" s="11"/>
      <c r="L1227" s="11"/>
      <c r="M1227" s="11"/>
    </row>
    <row r="1228" spans="2:13" ht="55.5" customHeight="1">
      <c r="B1228" s="388"/>
      <c r="C1228" s="386" t="s">
        <v>523</v>
      </c>
      <c r="D1228" s="386" t="s">
        <v>616</v>
      </c>
      <c r="E1228" s="386" t="s">
        <v>544</v>
      </c>
      <c r="F1228" s="388" t="s">
        <v>158</v>
      </c>
      <c r="G1228" s="414" t="s">
        <v>545</v>
      </c>
      <c r="H1228" s="414" t="s">
        <v>546</v>
      </c>
      <c r="I1228" s="414" t="s">
        <v>559</v>
      </c>
      <c r="J1228" s="414" t="s">
        <v>558</v>
      </c>
      <c r="K1228" s="11"/>
      <c r="L1228" s="11"/>
      <c r="M1228" s="11"/>
    </row>
    <row r="1229" spans="2:13" ht="18.75" customHeight="1">
      <c r="B1229" s="69"/>
      <c r="C1229" s="54"/>
      <c r="D1229" s="242"/>
      <c r="E1229" s="275"/>
      <c r="F1229" s="262"/>
      <c r="G1229" s="413"/>
      <c r="H1229" s="413"/>
      <c r="I1229" s="413"/>
      <c r="J1229" s="413"/>
      <c r="K1229" s="11"/>
      <c r="L1229" s="11"/>
      <c r="M1229" s="11"/>
    </row>
    <row r="1230" spans="2:13" ht="18.75" customHeight="1">
      <c r="B1230" s="47" t="s">
        <v>96</v>
      </c>
      <c r="C1230" s="5">
        <v>2310</v>
      </c>
      <c r="D1230" s="446"/>
      <c r="E1230" s="184"/>
      <c r="F1230" s="347">
        <f>ROUND(SUM(D1230:E1230),2)</f>
        <v>0</v>
      </c>
      <c r="G1230" s="447"/>
      <c r="H1230" s="447"/>
      <c r="I1230" s="447"/>
      <c r="J1230" s="447"/>
      <c r="K1230" s="11"/>
      <c r="L1230" s="11"/>
      <c r="M1230" s="11"/>
    </row>
    <row r="1231" spans="2:13" ht="18.75" customHeight="1">
      <c r="B1231" s="157" t="s">
        <v>97</v>
      </c>
      <c r="C1231" s="54">
        <v>2315</v>
      </c>
      <c r="D1231" s="117"/>
      <c r="E1231" s="285"/>
      <c r="F1231" s="262">
        <f aca="true" t="shared" si="67" ref="F1231:F1251">ROUND(SUM(D1231:E1231),2)</f>
        <v>0</v>
      </c>
      <c r="G1231" s="448"/>
      <c r="H1231" s="448"/>
      <c r="I1231" s="448"/>
      <c r="J1231" s="448"/>
      <c r="K1231" s="11"/>
      <c r="L1231" s="11"/>
      <c r="M1231" s="11"/>
    </row>
    <row r="1232" spans="2:13" ht="18.75" customHeight="1">
      <c r="B1232" s="110" t="s">
        <v>98</v>
      </c>
      <c r="C1232" s="214"/>
      <c r="D1232" s="286"/>
      <c r="E1232" s="286"/>
      <c r="F1232" s="287"/>
      <c r="G1232" s="334"/>
      <c r="H1232" s="334"/>
      <c r="I1232" s="334"/>
      <c r="J1232" s="334"/>
      <c r="K1232" s="11"/>
      <c r="L1232" s="11"/>
      <c r="M1232" s="11"/>
    </row>
    <row r="1233" spans="2:13" ht="18.75" customHeight="1">
      <c r="B1233" s="98" t="s">
        <v>598</v>
      </c>
      <c r="C1233" s="58">
        <v>2321</v>
      </c>
      <c r="D1233" s="184">
        <v>940000</v>
      </c>
      <c r="E1233" s="184"/>
      <c r="F1233" s="342">
        <f t="shared" si="67"/>
        <v>940000</v>
      </c>
      <c r="G1233" s="447">
        <v>165000</v>
      </c>
      <c r="H1233" s="447">
        <v>170000</v>
      </c>
      <c r="I1233" s="447"/>
      <c r="J1233" s="447"/>
      <c r="K1233" s="11"/>
      <c r="L1233" s="11"/>
      <c r="M1233" s="11"/>
    </row>
    <row r="1234" spans="2:13" ht="18.75" customHeight="1">
      <c r="B1234" s="126" t="s">
        <v>499</v>
      </c>
      <c r="C1234" s="59">
        <v>2322</v>
      </c>
      <c r="D1234" s="188"/>
      <c r="E1234" s="188"/>
      <c r="F1234" s="341">
        <f t="shared" si="67"/>
        <v>0</v>
      </c>
      <c r="G1234" s="448"/>
      <c r="H1234" s="448"/>
      <c r="I1234" s="448"/>
      <c r="J1234" s="448"/>
      <c r="K1234" s="11"/>
      <c r="L1234" s="11"/>
      <c r="M1234" s="11"/>
    </row>
    <row r="1235" spans="2:13" ht="18.75" customHeight="1">
      <c r="B1235" s="126" t="s">
        <v>566</v>
      </c>
      <c r="C1235" s="59">
        <v>2323</v>
      </c>
      <c r="D1235" s="188"/>
      <c r="E1235" s="188"/>
      <c r="F1235" s="341">
        <f t="shared" si="67"/>
        <v>0</v>
      </c>
      <c r="G1235" s="448"/>
      <c r="H1235" s="448"/>
      <c r="I1235" s="448"/>
      <c r="J1235" s="448"/>
      <c r="K1235" s="11"/>
      <c r="L1235" s="11"/>
      <c r="M1235" s="11"/>
    </row>
    <row r="1236" spans="2:13" ht="18.75" customHeight="1">
      <c r="B1236" s="126" t="s">
        <v>610</v>
      </c>
      <c r="C1236" s="59">
        <v>2324</v>
      </c>
      <c r="D1236" s="188"/>
      <c r="E1236" s="188"/>
      <c r="F1236" s="341">
        <f t="shared" si="67"/>
        <v>0</v>
      </c>
      <c r="G1236" s="448"/>
      <c r="H1236" s="448"/>
      <c r="I1236" s="448"/>
      <c r="J1236" s="448"/>
      <c r="K1236" s="11"/>
      <c r="L1236" s="11"/>
      <c r="M1236" s="11"/>
    </row>
    <row r="1237" spans="2:13" ht="18.75" customHeight="1">
      <c r="B1237" s="126" t="s">
        <v>599</v>
      </c>
      <c r="C1237" s="59">
        <v>2326</v>
      </c>
      <c r="D1237" s="188"/>
      <c r="E1237" s="188"/>
      <c r="F1237" s="341">
        <f t="shared" si="67"/>
        <v>0</v>
      </c>
      <c r="G1237" s="448"/>
      <c r="H1237" s="448"/>
      <c r="I1237" s="448"/>
      <c r="J1237" s="448"/>
      <c r="K1237" s="11"/>
      <c r="L1237" s="11"/>
      <c r="M1237" s="11"/>
    </row>
    <row r="1238" spans="2:13" ht="18.75" customHeight="1">
      <c r="B1238" s="455" t="s">
        <v>500</v>
      </c>
      <c r="C1238" s="59">
        <v>2320</v>
      </c>
      <c r="D1238" s="331">
        <f>SUM(D1233:D1237)</f>
        <v>940000</v>
      </c>
      <c r="E1238" s="331">
        <f>SUM(E1233:E1237)</f>
        <v>0</v>
      </c>
      <c r="F1238" s="341">
        <f t="shared" si="67"/>
        <v>940000</v>
      </c>
      <c r="G1238" s="335">
        <f>SUM(G1233:G1237)</f>
        <v>165000</v>
      </c>
      <c r="H1238" s="335">
        <f>SUM(H1233:H1237)</f>
        <v>170000</v>
      </c>
      <c r="I1238" s="335">
        <f>SUM(I1233:I1237)</f>
        <v>0</v>
      </c>
      <c r="J1238" s="335">
        <f>SUM(J1233:J1237)</f>
        <v>0</v>
      </c>
      <c r="K1238" s="11"/>
      <c r="L1238" s="11"/>
      <c r="M1238" s="11"/>
    </row>
    <row r="1239" spans="2:13" ht="18.75" customHeight="1">
      <c r="B1239" s="157" t="s">
        <v>99</v>
      </c>
      <c r="C1239" s="54">
        <v>2330</v>
      </c>
      <c r="D1239" s="117">
        <v>2354427.46</v>
      </c>
      <c r="E1239" s="329"/>
      <c r="F1239" s="265">
        <f t="shared" si="67"/>
        <v>2354427.46</v>
      </c>
      <c r="G1239" s="336"/>
      <c r="H1239" s="336"/>
      <c r="I1239" s="336"/>
      <c r="J1239" s="336"/>
      <c r="K1239" s="11"/>
      <c r="L1239" s="11"/>
      <c r="M1239" s="11"/>
    </row>
    <row r="1240" spans="2:13" ht="18.75" customHeight="1">
      <c r="B1240" s="110" t="s">
        <v>497</v>
      </c>
      <c r="C1240" s="214"/>
      <c r="D1240" s="286"/>
      <c r="E1240" s="286"/>
      <c r="F1240" s="287"/>
      <c r="G1240" s="334"/>
      <c r="H1240" s="334"/>
      <c r="I1240" s="334"/>
      <c r="J1240" s="334"/>
      <c r="K1240" s="11"/>
      <c r="L1240" s="11"/>
      <c r="M1240" s="11"/>
    </row>
    <row r="1241" spans="2:13" ht="18.75" customHeight="1">
      <c r="B1241" s="98" t="s">
        <v>567</v>
      </c>
      <c r="C1241" s="58">
        <v>2341</v>
      </c>
      <c r="D1241" s="184"/>
      <c r="E1241" s="184"/>
      <c r="F1241" s="342">
        <f t="shared" si="67"/>
        <v>0</v>
      </c>
      <c r="G1241" s="447"/>
      <c r="H1241" s="447"/>
      <c r="I1241" s="447"/>
      <c r="J1241" s="447"/>
      <c r="K1241" s="11"/>
      <c r="L1241" s="11"/>
      <c r="M1241" s="11"/>
    </row>
    <row r="1242" spans="2:13" ht="18.75" customHeight="1">
      <c r="B1242" s="98" t="s">
        <v>600</v>
      </c>
      <c r="C1242" s="5">
        <v>2342</v>
      </c>
      <c r="D1242" s="121"/>
      <c r="E1242" s="184"/>
      <c r="F1242" s="347">
        <f t="shared" si="67"/>
        <v>0</v>
      </c>
      <c r="G1242" s="448"/>
      <c r="H1242" s="448"/>
      <c r="I1242" s="448"/>
      <c r="J1242" s="448"/>
      <c r="K1242" s="11"/>
      <c r="L1242" s="11"/>
      <c r="M1242" s="11"/>
    </row>
    <row r="1243" spans="2:13" ht="18.75" customHeight="1">
      <c r="B1243" s="98" t="s">
        <v>617</v>
      </c>
      <c r="C1243" s="5">
        <v>2343</v>
      </c>
      <c r="D1243" s="121"/>
      <c r="E1243" s="188"/>
      <c r="F1243" s="347">
        <f t="shared" si="67"/>
        <v>0</v>
      </c>
      <c r="G1243" s="448"/>
      <c r="H1243" s="448"/>
      <c r="I1243" s="448"/>
      <c r="J1243" s="448"/>
      <c r="K1243" s="11"/>
      <c r="L1243" s="11"/>
      <c r="M1243" s="11"/>
    </row>
    <row r="1244" spans="2:13" ht="18.75" customHeight="1">
      <c r="B1244" s="98" t="s">
        <v>601</v>
      </c>
      <c r="C1244" s="5">
        <v>2344</v>
      </c>
      <c r="D1244" s="121"/>
      <c r="E1244" s="188"/>
      <c r="F1244" s="347">
        <f t="shared" si="67"/>
        <v>0</v>
      </c>
      <c r="G1244" s="448"/>
      <c r="H1244" s="448"/>
      <c r="I1244" s="448"/>
      <c r="J1244" s="448"/>
      <c r="K1244" s="11"/>
      <c r="L1244" s="11"/>
      <c r="M1244" s="11"/>
    </row>
    <row r="1245" spans="2:13" ht="18.75" customHeight="1">
      <c r="B1245" s="98" t="s">
        <v>498</v>
      </c>
      <c r="C1245" s="5">
        <v>2349</v>
      </c>
      <c r="D1245" s="121"/>
      <c r="E1245" s="188"/>
      <c r="F1245" s="347">
        <f t="shared" si="67"/>
        <v>0</v>
      </c>
      <c r="G1245" s="448"/>
      <c r="H1245" s="448"/>
      <c r="I1245" s="448"/>
      <c r="J1245" s="448"/>
      <c r="K1245" s="11"/>
      <c r="L1245" s="11"/>
      <c r="M1245" s="11"/>
    </row>
    <row r="1246" spans="2:13" ht="18.75" customHeight="1">
      <c r="B1246" s="330" t="s">
        <v>602</v>
      </c>
      <c r="C1246" s="5">
        <v>2340</v>
      </c>
      <c r="D1246" s="331">
        <f>SUM(D1241:D1245)</f>
        <v>0</v>
      </c>
      <c r="E1246" s="331">
        <f>SUM(E1241:E1245)</f>
        <v>0</v>
      </c>
      <c r="F1246" s="347">
        <f t="shared" si="67"/>
        <v>0</v>
      </c>
      <c r="G1246" s="335">
        <f>SUM(G1241:G1245)</f>
        <v>0</v>
      </c>
      <c r="H1246" s="335">
        <f>SUM(H1241:H1245)</f>
        <v>0</v>
      </c>
      <c r="I1246" s="335">
        <f>SUM(I1241:I1245)</f>
        <v>0</v>
      </c>
      <c r="J1246" s="335">
        <f>SUM(J1241:J1245)</f>
        <v>0</v>
      </c>
      <c r="K1246" s="11"/>
      <c r="L1246" s="11"/>
      <c r="M1246" s="11"/>
    </row>
    <row r="1247" spans="2:13" ht="18.75" customHeight="1">
      <c r="B1247" s="47" t="s">
        <v>453</v>
      </c>
      <c r="C1247" s="5">
        <v>2350</v>
      </c>
      <c r="D1247" s="121"/>
      <c r="E1247" s="188"/>
      <c r="F1247" s="347">
        <f t="shared" si="67"/>
        <v>0</v>
      </c>
      <c r="G1247" s="336"/>
      <c r="H1247" s="336"/>
      <c r="I1247" s="336"/>
      <c r="J1247" s="336"/>
      <c r="K1247" s="11"/>
      <c r="L1247" s="11"/>
      <c r="M1247" s="11"/>
    </row>
    <row r="1248" spans="2:13" ht="18.75" customHeight="1">
      <c r="B1248" s="47" t="s">
        <v>454</v>
      </c>
      <c r="C1248" s="5">
        <v>2360</v>
      </c>
      <c r="D1248" s="121">
        <v>1879688</v>
      </c>
      <c r="E1248" s="188"/>
      <c r="F1248" s="347">
        <f t="shared" si="67"/>
        <v>1879688</v>
      </c>
      <c r="G1248" s="336"/>
      <c r="H1248" s="336"/>
      <c r="I1248" s="336"/>
      <c r="J1248" s="336"/>
      <c r="K1248" s="11"/>
      <c r="L1248" s="11"/>
      <c r="M1248" s="11"/>
    </row>
    <row r="1249" spans="2:13" ht="18.75" customHeight="1">
      <c r="B1249" s="47" t="s">
        <v>100</v>
      </c>
      <c r="C1249" s="5">
        <v>2370</v>
      </c>
      <c r="D1249" s="121"/>
      <c r="E1249" s="264"/>
      <c r="F1249" s="341">
        <f>ROUND(D1249,2)</f>
        <v>0</v>
      </c>
      <c r="G1249" s="336"/>
      <c r="H1249" s="336"/>
      <c r="I1249" s="336"/>
      <c r="J1249" s="336"/>
      <c r="K1249" s="11"/>
      <c r="L1249" s="11"/>
      <c r="M1249" s="11"/>
    </row>
    <row r="1250" spans="2:13" ht="18.75" customHeight="1">
      <c r="B1250" s="47" t="s">
        <v>455</v>
      </c>
      <c r="C1250" s="5">
        <v>2380</v>
      </c>
      <c r="D1250" s="120"/>
      <c r="E1250" s="184"/>
      <c r="F1250" s="347">
        <f t="shared" si="67"/>
        <v>0</v>
      </c>
      <c r="G1250" s="336"/>
      <c r="H1250" s="336"/>
      <c r="I1250" s="336"/>
      <c r="J1250" s="336"/>
      <c r="K1250" s="11"/>
      <c r="L1250" s="11"/>
      <c r="M1250" s="11"/>
    </row>
    <row r="1251" spans="2:13" ht="18.75" customHeight="1">
      <c r="B1251" s="100" t="s">
        <v>568</v>
      </c>
      <c r="C1251" s="5"/>
      <c r="D1251" s="341">
        <f>ROUND(SUM(D1230:D1231)+SUM(D1238:D1239)+SUM(D1246:D1250),2)</f>
        <v>5174115.46</v>
      </c>
      <c r="E1251" s="341">
        <f>ROUND(SUM(E1230:E1231)+SUM(E1238:E1239)+SUM(E1246:E1248)+E1250,2)</f>
        <v>0</v>
      </c>
      <c r="F1251" s="341">
        <f t="shared" si="67"/>
        <v>5174115.46</v>
      </c>
      <c r="G1251" s="335">
        <f>+G1230+G1231+G1238+G1246</f>
        <v>165000</v>
      </c>
      <c r="H1251" s="335">
        <f>+H1230+H1231+H1238+H1246</f>
        <v>170000</v>
      </c>
      <c r="I1251" s="335">
        <f>+I1230+I1231+I1238+I1246</f>
        <v>0</v>
      </c>
      <c r="J1251" s="335">
        <f>+J1230+J1231+J1238+J1246</f>
        <v>0</v>
      </c>
      <c r="K1251" s="11"/>
      <c r="L1251" s="11"/>
      <c r="M1251" s="11"/>
    </row>
    <row r="1252" spans="2:13" ht="12.75">
      <c r="B1252" s="160"/>
      <c r="C1252" s="161"/>
      <c r="D1252" s="80"/>
      <c r="E1252" s="80"/>
      <c r="F1252" s="80"/>
      <c r="G1252" s="4"/>
      <c r="H1252" s="4"/>
      <c r="I1252" s="4"/>
      <c r="K1252" s="4"/>
      <c r="L1252" s="4"/>
      <c r="M1252" s="4"/>
    </row>
    <row r="1253" spans="2:13" ht="12.75">
      <c r="B1253" s="4" t="s">
        <v>626</v>
      </c>
      <c r="C1253" s="4"/>
      <c r="D1253" s="4"/>
      <c r="E1253" s="4"/>
      <c r="F1253" s="68"/>
      <c r="G1253" s="4"/>
      <c r="H1253" s="4"/>
      <c r="I1253" s="4"/>
      <c r="K1253" s="4"/>
      <c r="L1253" s="4"/>
      <c r="M1253" s="4"/>
    </row>
    <row r="1254" spans="2:13" ht="12.75">
      <c r="B1254" s="4"/>
      <c r="C1254" s="4"/>
      <c r="D1254" s="4"/>
      <c r="E1254" s="4"/>
      <c r="F1254" s="4"/>
      <c r="G1254" s="4"/>
      <c r="H1254" s="4"/>
      <c r="I1254" s="4"/>
      <c r="K1254" s="4"/>
      <c r="L1254" s="4"/>
      <c r="M1254" s="4"/>
    </row>
    <row r="1255" spans="2:13" ht="12.75">
      <c r="B1255" s="43" t="s">
        <v>11</v>
      </c>
      <c r="C1255" s="4"/>
      <c r="D1255" s="4"/>
      <c r="E1255" s="4"/>
      <c r="F1255" s="4"/>
      <c r="G1255" s="4"/>
      <c r="H1255" s="4"/>
      <c r="I1255" s="4"/>
      <c r="K1255" s="4"/>
      <c r="L1255" s="4"/>
      <c r="M1255" s="4"/>
    </row>
    <row r="1256" spans="2:13" ht="12.75">
      <c r="B1256" s="4"/>
      <c r="C1256" s="4"/>
      <c r="D1256" s="4"/>
      <c r="E1256" s="4"/>
      <c r="F1256" s="4"/>
      <c r="G1256" s="4"/>
      <c r="H1256" s="4"/>
      <c r="I1256" s="4"/>
      <c r="K1256" s="4"/>
      <c r="L1256" s="4"/>
      <c r="M1256" s="4"/>
    </row>
    <row r="1257" spans="11:13" ht="12.75">
      <c r="K1257" s="4"/>
      <c r="L1257" s="4"/>
      <c r="M1257" s="4"/>
    </row>
    <row r="1258" spans="1:13" ht="12.75">
      <c r="A1258" s="2" t="s">
        <v>362</v>
      </c>
      <c r="B1258" s="22" t="str">
        <f>$B$1</f>
        <v>DISTRICT SCHOOL BOARD OF OKEECHOBEE COUNTY </v>
      </c>
      <c r="C1258" s="4"/>
      <c r="D1258" s="39"/>
      <c r="E1258" s="4"/>
      <c r="F1258" s="4"/>
      <c r="G1258" s="41"/>
      <c r="H1258" s="43"/>
      <c r="I1258" s="4"/>
      <c r="K1258" s="4"/>
      <c r="L1258" s="4"/>
      <c r="M1258" s="4"/>
    </row>
    <row r="1259" spans="2:13" ht="12.75">
      <c r="B1259" s="42" t="s">
        <v>406</v>
      </c>
      <c r="C1259" s="4"/>
      <c r="D1259" s="4"/>
      <c r="E1259" s="4"/>
      <c r="F1259" s="4"/>
      <c r="G1259" s="4"/>
      <c r="H1259" s="4"/>
      <c r="I1259" s="4"/>
      <c r="K1259" s="4"/>
      <c r="L1259" s="4"/>
      <c r="M1259" s="4"/>
    </row>
    <row r="1260" spans="2:13" ht="12.75">
      <c r="B1260" s="42" t="s">
        <v>394</v>
      </c>
      <c r="C1260" s="4"/>
      <c r="D1260" s="39"/>
      <c r="E1260" s="4"/>
      <c r="F1260" s="4"/>
      <c r="G1260" s="4"/>
      <c r="H1260" s="4"/>
      <c r="I1260" s="41" t="s">
        <v>188</v>
      </c>
      <c r="K1260" s="4"/>
      <c r="L1260" s="4"/>
      <c r="M1260" s="4"/>
    </row>
    <row r="1261" spans="2:13" ht="12.75">
      <c r="B1261" s="43" t="str">
        <f>+B4</f>
        <v>For the Fiscal Year Ended June 30, 2013</v>
      </c>
      <c r="C1261" s="4"/>
      <c r="D1261" s="4"/>
      <c r="E1261" s="4"/>
      <c r="F1261" s="4"/>
      <c r="G1261" s="4"/>
      <c r="H1261" s="4"/>
      <c r="I1261" s="41" t="s">
        <v>364</v>
      </c>
      <c r="K1261" s="4"/>
      <c r="L1261" s="4"/>
      <c r="M1261" s="4"/>
    </row>
    <row r="1262" spans="2:12" ht="27" customHeight="1">
      <c r="B1262" s="162" t="s">
        <v>103</v>
      </c>
      <c r="C1262" s="45" t="s">
        <v>104</v>
      </c>
      <c r="D1262" s="45" t="s">
        <v>105</v>
      </c>
      <c r="E1262" s="45" t="s">
        <v>106</v>
      </c>
      <c r="F1262" s="45" t="s">
        <v>465</v>
      </c>
      <c r="G1262" s="45" t="s">
        <v>107</v>
      </c>
      <c r="H1262" s="148" t="s">
        <v>466</v>
      </c>
      <c r="I1262" s="308" t="s">
        <v>105</v>
      </c>
      <c r="J1262" s="4"/>
      <c r="K1262" s="4"/>
      <c r="L1262" s="4"/>
    </row>
    <row r="1263" spans="2:12" ht="18" customHeight="1">
      <c r="B1263" s="163" t="s">
        <v>108</v>
      </c>
      <c r="C1263" s="96" t="s">
        <v>6</v>
      </c>
      <c r="D1263" s="164" t="s">
        <v>443</v>
      </c>
      <c r="E1263" s="96" t="s">
        <v>109</v>
      </c>
      <c r="F1263" s="165" t="s">
        <v>495</v>
      </c>
      <c r="G1263" s="165" t="s">
        <v>495</v>
      </c>
      <c r="H1263" s="298" t="s">
        <v>495</v>
      </c>
      <c r="I1263" s="210">
        <v>41455</v>
      </c>
      <c r="J1263" s="4"/>
      <c r="K1263" s="4"/>
      <c r="L1263" s="4"/>
    </row>
    <row r="1264" spans="2:12" ht="24.75" customHeight="1">
      <c r="B1264" s="47" t="s">
        <v>456</v>
      </c>
      <c r="C1264" s="166">
        <v>94740</v>
      </c>
      <c r="D1264" s="121"/>
      <c r="E1264" s="121"/>
      <c r="F1264" s="276">
        <v>6915412</v>
      </c>
      <c r="G1264" s="121">
        <v>6915412</v>
      </c>
      <c r="H1264" s="277"/>
      <c r="I1264" s="121"/>
      <c r="J1264" s="11"/>
      <c r="K1264" s="11"/>
      <c r="L1264" s="11"/>
    </row>
    <row r="1265" spans="2:12" ht="24.75" customHeight="1">
      <c r="B1265" s="47" t="s">
        <v>458</v>
      </c>
      <c r="C1265" s="96">
        <v>91050</v>
      </c>
      <c r="D1265" s="121"/>
      <c r="E1265" s="121"/>
      <c r="F1265" s="276"/>
      <c r="G1265" s="121"/>
      <c r="H1265" s="277"/>
      <c r="I1265" s="121"/>
      <c r="J1265" s="11"/>
      <c r="K1265" s="11"/>
      <c r="L1265" s="11"/>
    </row>
    <row r="1266" spans="2:12" ht="24.75" customHeight="1">
      <c r="B1266" s="102" t="s">
        <v>603</v>
      </c>
      <c r="C1266" s="165">
        <v>90800</v>
      </c>
      <c r="D1266" s="167"/>
      <c r="E1266" s="121"/>
      <c r="F1266" s="167">
        <v>393107</v>
      </c>
      <c r="G1266" s="167">
        <v>393107</v>
      </c>
      <c r="H1266" s="276"/>
      <c r="I1266" s="167"/>
      <c r="J1266" s="11"/>
      <c r="K1266" s="11"/>
      <c r="L1266" s="11"/>
    </row>
    <row r="1267" spans="2:12" ht="24.75" customHeight="1">
      <c r="B1267" s="47" t="s">
        <v>459</v>
      </c>
      <c r="C1267" s="96">
        <v>90570</v>
      </c>
      <c r="D1267" s="121"/>
      <c r="E1267" s="121"/>
      <c r="F1267" s="188"/>
      <c r="G1267" s="121"/>
      <c r="H1267" s="277"/>
      <c r="I1267" s="121"/>
      <c r="J1267" s="11"/>
      <c r="K1267" s="11"/>
      <c r="L1267" s="11"/>
    </row>
    <row r="1268" spans="2:12" ht="24.75" customHeight="1">
      <c r="B1268" s="47" t="s">
        <v>433</v>
      </c>
      <c r="C1268" s="166">
        <v>97580</v>
      </c>
      <c r="D1268" s="121"/>
      <c r="E1268" s="121"/>
      <c r="F1268" s="188">
        <v>78110</v>
      </c>
      <c r="G1268" s="121">
        <v>78110</v>
      </c>
      <c r="H1268" s="277"/>
      <c r="I1268" s="121"/>
      <c r="J1268" s="11"/>
      <c r="K1268" s="11"/>
      <c r="L1268" s="11"/>
    </row>
    <row r="1269" spans="2:12" ht="24.75" customHeight="1">
      <c r="B1269" s="47" t="s">
        <v>462</v>
      </c>
      <c r="C1269" s="166">
        <v>90880</v>
      </c>
      <c r="D1269" s="121">
        <v>58127.28</v>
      </c>
      <c r="E1269" s="121"/>
      <c r="F1269" s="121">
        <v>461075</v>
      </c>
      <c r="G1269" s="121">
        <v>461340.65</v>
      </c>
      <c r="H1269" s="276"/>
      <c r="I1269" s="121">
        <v>57861.63</v>
      </c>
      <c r="J1269" s="11"/>
      <c r="K1269" s="11"/>
      <c r="L1269" s="11"/>
    </row>
    <row r="1270" spans="2:12" ht="24.75" customHeight="1">
      <c r="B1270" s="47" t="s">
        <v>463</v>
      </c>
      <c r="C1270" s="166">
        <v>90881</v>
      </c>
      <c r="D1270" s="121">
        <v>3411.71</v>
      </c>
      <c r="E1270" s="121"/>
      <c r="F1270" s="259">
        <v>27772</v>
      </c>
      <c r="G1270" s="121">
        <v>23238.63</v>
      </c>
      <c r="H1270" s="276"/>
      <c r="I1270" s="121">
        <v>7945.08</v>
      </c>
      <c r="J1270" s="11"/>
      <c r="K1270" s="11"/>
      <c r="L1270" s="11"/>
    </row>
    <row r="1271" spans="2:12" ht="24.75" customHeight="1">
      <c r="B1271" s="47" t="s">
        <v>110</v>
      </c>
      <c r="C1271" s="166">
        <v>97950</v>
      </c>
      <c r="D1271" s="121"/>
      <c r="E1271" s="121"/>
      <c r="F1271" s="121">
        <v>6486.12</v>
      </c>
      <c r="G1271" s="121">
        <v>6486.12</v>
      </c>
      <c r="H1271" s="277"/>
      <c r="I1271" s="121"/>
      <c r="J1271" s="11"/>
      <c r="K1271" s="11"/>
      <c r="L1271" s="11"/>
    </row>
    <row r="1272" spans="2:12" ht="24.75" customHeight="1">
      <c r="B1272" s="47" t="s">
        <v>467</v>
      </c>
      <c r="C1272" s="166">
        <v>90320</v>
      </c>
      <c r="D1272" s="121"/>
      <c r="E1272" s="121"/>
      <c r="F1272" s="277"/>
      <c r="G1272" s="121"/>
      <c r="H1272" s="278"/>
      <c r="I1272" s="121"/>
      <c r="J1272" s="11"/>
      <c r="K1272" s="11"/>
      <c r="L1272" s="11"/>
    </row>
    <row r="1273" spans="2:12" ht="24.75" customHeight="1">
      <c r="B1273" s="47" t="s">
        <v>464</v>
      </c>
      <c r="C1273" s="166">
        <v>90803</v>
      </c>
      <c r="D1273" s="121"/>
      <c r="E1273" s="121"/>
      <c r="F1273" s="259">
        <v>193446</v>
      </c>
      <c r="G1273" s="121">
        <v>193446</v>
      </c>
      <c r="H1273" s="188"/>
      <c r="I1273" s="121"/>
      <c r="J1273" s="11"/>
      <c r="K1273" s="11"/>
      <c r="L1273" s="11"/>
    </row>
    <row r="1274" spans="2:12" ht="24.75" customHeight="1">
      <c r="B1274" s="47" t="s">
        <v>161</v>
      </c>
      <c r="C1274" s="166">
        <v>94030</v>
      </c>
      <c r="D1274" s="121"/>
      <c r="E1274" s="121"/>
      <c r="F1274" s="277"/>
      <c r="G1274" s="121"/>
      <c r="H1274" s="277"/>
      <c r="I1274" s="121"/>
      <c r="J1274" s="11"/>
      <c r="K1274" s="11"/>
      <c r="L1274" s="11"/>
    </row>
    <row r="1275" spans="2:12" ht="24.75" customHeight="1">
      <c r="B1275" s="47" t="s">
        <v>220</v>
      </c>
      <c r="C1275" s="166">
        <v>92040</v>
      </c>
      <c r="D1275" s="121">
        <v>12990.71</v>
      </c>
      <c r="E1275" s="121"/>
      <c r="F1275" s="121"/>
      <c r="G1275" s="121">
        <v>11970.89</v>
      </c>
      <c r="H1275" s="277"/>
      <c r="I1275" s="121">
        <v>1019.82</v>
      </c>
      <c r="J1275" s="11"/>
      <c r="K1275" s="11"/>
      <c r="L1275" s="11"/>
    </row>
    <row r="1276" spans="2:12" ht="24.75" customHeight="1">
      <c r="B1276" s="47" t="s">
        <v>604</v>
      </c>
      <c r="C1276" s="166">
        <v>91280</v>
      </c>
      <c r="D1276" s="121"/>
      <c r="E1276" s="121"/>
      <c r="F1276" s="167">
        <v>1651860</v>
      </c>
      <c r="G1276" s="121">
        <v>1651860</v>
      </c>
      <c r="H1276" s="188"/>
      <c r="I1276" s="121"/>
      <c r="J1276" s="11"/>
      <c r="K1276" s="11"/>
      <c r="L1276" s="11"/>
    </row>
    <row r="1277" spans="2:12" ht="24.75" customHeight="1">
      <c r="B1277" s="47" t="s">
        <v>468</v>
      </c>
      <c r="C1277" s="166">
        <v>93460</v>
      </c>
      <c r="D1277" s="121"/>
      <c r="E1277" s="121"/>
      <c r="F1277" s="277"/>
      <c r="G1277" s="121"/>
      <c r="H1277" s="277"/>
      <c r="I1277" s="121"/>
      <c r="J1277" s="11"/>
      <c r="K1277" s="11"/>
      <c r="L1277" s="11"/>
    </row>
    <row r="1278" spans="2:12" ht="24.75" customHeight="1">
      <c r="B1278" s="47" t="s">
        <v>469</v>
      </c>
      <c r="C1278" s="166">
        <v>91290</v>
      </c>
      <c r="D1278" s="121"/>
      <c r="E1278" s="121"/>
      <c r="F1278" s="277"/>
      <c r="G1278" s="121"/>
      <c r="H1278" s="278"/>
      <c r="I1278" s="121"/>
      <c r="J1278" s="11"/>
      <c r="K1278" s="11"/>
      <c r="L1278" s="11"/>
    </row>
    <row r="1279" spans="2:12" ht="24.75" customHeight="1">
      <c r="B1279" s="47" t="s">
        <v>613</v>
      </c>
      <c r="C1279" s="166">
        <v>90830</v>
      </c>
      <c r="D1279" s="121"/>
      <c r="E1279" s="121"/>
      <c r="F1279" s="276">
        <v>1643247</v>
      </c>
      <c r="G1279" s="121">
        <v>1643247</v>
      </c>
      <c r="H1279" s="188"/>
      <c r="I1279" s="121"/>
      <c r="J1279" s="11"/>
      <c r="K1279" s="11"/>
      <c r="L1279" s="11"/>
    </row>
    <row r="1280" spans="2:12" ht="24.75" customHeight="1">
      <c r="B1280" s="47" t="s">
        <v>200</v>
      </c>
      <c r="C1280" s="166">
        <v>96440</v>
      </c>
      <c r="D1280" s="121"/>
      <c r="E1280" s="121"/>
      <c r="F1280" s="276">
        <v>125170.86</v>
      </c>
      <c r="G1280" s="121">
        <v>125170.86</v>
      </c>
      <c r="H1280" s="277"/>
      <c r="I1280" s="121"/>
      <c r="J1280" s="11"/>
      <c r="K1280" s="11"/>
      <c r="L1280" s="11"/>
    </row>
    <row r="1281" spans="2:12" ht="24.75" customHeight="1">
      <c r="B1281" s="47" t="s">
        <v>201</v>
      </c>
      <c r="C1281" s="166">
        <v>96441</v>
      </c>
      <c r="D1281" s="121"/>
      <c r="E1281" s="121"/>
      <c r="F1281" s="276"/>
      <c r="G1281" s="121"/>
      <c r="H1281" s="277"/>
      <c r="I1281" s="121"/>
      <c r="J1281" s="11"/>
      <c r="K1281" s="11"/>
      <c r="L1281" s="11"/>
    </row>
    <row r="1283" spans="2:13" ht="12.75">
      <c r="B1283" s="43" t="s">
        <v>460</v>
      </c>
      <c r="C1283" s="4"/>
      <c r="D1283" s="4"/>
      <c r="E1283" s="4"/>
      <c r="F1283" s="4"/>
      <c r="G1283" s="4"/>
      <c r="H1283" s="4"/>
      <c r="I1283" s="4"/>
      <c r="K1283" s="11"/>
      <c r="L1283" s="11"/>
      <c r="M1283" s="11"/>
    </row>
    <row r="1284" spans="2:13" ht="12.75">
      <c r="B1284" s="43" t="s">
        <v>628</v>
      </c>
      <c r="C1284" s="4"/>
      <c r="D1284" s="4"/>
      <c r="E1284" s="4"/>
      <c r="F1284" s="4"/>
      <c r="G1284" s="4"/>
      <c r="H1284" s="4"/>
      <c r="I1284" s="4"/>
      <c r="K1284" s="11"/>
      <c r="L1284" s="11"/>
      <c r="M1284" s="11"/>
    </row>
    <row r="1285" spans="2:13" ht="12.75">
      <c r="B1285" s="2" t="s">
        <v>627</v>
      </c>
      <c r="C1285" s="4"/>
      <c r="D1285" s="4"/>
      <c r="E1285" s="4"/>
      <c r="F1285" s="4"/>
      <c r="G1285" s="4"/>
      <c r="H1285" s="4"/>
      <c r="I1285" s="4"/>
      <c r="K1285" s="11"/>
      <c r="L1285" s="11"/>
      <c r="M1285" s="11"/>
    </row>
    <row r="1286" spans="2:13" ht="12.75">
      <c r="B1286" s="43" t="s">
        <v>461</v>
      </c>
      <c r="C1286" s="4"/>
      <c r="D1286" s="4"/>
      <c r="E1286" s="4"/>
      <c r="F1286" s="4"/>
      <c r="G1286" s="4"/>
      <c r="H1286" s="4"/>
      <c r="I1286" s="4"/>
      <c r="K1286" s="11"/>
      <c r="L1286" s="11"/>
      <c r="M1286" s="11"/>
    </row>
    <row r="1287" spans="2:13" ht="12.75">
      <c r="B1287" s="207" t="s">
        <v>612</v>
      </c>
      <c r="C1287" s="4"/>
      <c r="D1287" s="4"/>
      <c r="E1287" s="4"/>
      <c r="F1287" s="4"/>
      <c r="G1287" s="4"/>
      <c r="H1287" s="4"/>
      <c r="I1287" s="4"/>
      <c r="K1287" s="11"/>
      <c r="L1287" s="11"/>
      <c r="M1287" s="11"/>
    </row>
    <row r="1288" spans="2:13" ht="12.75">
      <c r="B1288" s="207"/>
      <c r="C1288" s="4"/>
      <c r="D1288" s="4"/>
      <c r="E1288" s="4"/>
      <c r="F1288" s="4"/>
      <c r="G1288" s="4"/>
      <c r="H1288" s="4"/>
      <c r="I1288" s="4"/>
      <c r="K1288" s="11"/>
      <c r="L1288" s="11"/>
      <c r="M1288" s="11"/>
    </row>
    <row r="1289" spans="2:13" ht="12.75">
      <c r="B1289" s="43" t="s">
        <v>39</v>
      </c>
      <c r="K1289" s="11"/>
      <c r="L1289" s="11"/>
      <c r="M1289" s="11"/>
    </row>
    <row r="1290" spans="2:13" ht="12.75">
      <c r="B1290" s="43"/>
      <c r="K1290" s="11"/>
      <c r="L1290" s="11"/>
      <c r="M1290" s="11"/>
    </row>
    <row r="1291" spans="2:13" ht="12.75">
      <c r="B1291" s="43"/>
      <c r="K1291" s="11"/>
      <c r="L1291" s="11"/>
      <c r="M1291" s="11"/>
    </row>
    <row r="1292" spans="1:14" ht="12.75">
      <c r="A1292" s="2" t="s">
        <v>363</v>
      </c>
      <c r="B1292" s="22" t="str">
        <f>$B$1</f>
        <v>DISTRICT SCHOOL BOARD OF OKEECHOBEE COUNTY </v>
      </c>
      <c r="C1292" s="60"/>
      <c r="D1292" s="39"/>
      <c r="E1292" s="41"/>
      <c r="F1292" s="41"/>
      <c r="L1292" s="11"/>
      <c r="M1292" s="11"/>
      <c r="N1292" s="11"/>
    </row>
    <row r="1293" spans="2:14" ht="12.75">
      <c r="B1293" s="42" t="s">
        <v>163</v>
      </c>
      <c r="C1293" s="60"/>
      <c r="D1293" s="4"/>
      <c r="E1293" s="41"/>
      <c r="F1293" s="41"/>
      <c r="H1293" s="41" t="s">
        <v>370</v>
      </c>
      <c r="L1293" s="11"/>
      <c r="M1293" s="11"/>
      <c r="N1293" s="11"/>
    </row>
    <row r="1294" spans="2:14" ht="12.75">
      <c r="B1294" s="43" t="str">
        <f>+B$4</f>
        <v>For the Fiscal Year Ended June 30, 2013</v>
      </c>
      <c r="C1294" s="60"/>
      <c r="D1294" s="4"/>
      <c r="E1294" s="41"/>
      <c r="F1294" s="41"/>
      <c r="H1294" s="41" t="s">
        <v>365</v>
      </c>
      <c r="L1294" s="11"/>
      <c r="M1294" s="11"/>
      <c r="N1294" s="11"/>
    </row>
    <row r="1295" spans="2:14" ht="39.75" customHeight="1">
      <c r="B1295" s="44"/>
      <c r="C1295" s="45" t="s">
        <v>111</v>
      </c>
      <c r="D1295" s="230" t="s">
        <v>339</v>
      </c>
      <c r="E1295" s="230" t="s">
        <v>436</v>
      </c>
      <c r="F1295" s="230" t="s">
        <v>420</v>
      </c>
      <c r="G1295" s="230" t="s">
        <v>421</v>
      </c>
      <c r="H1295" s="63"/>
      <c r="L1295" s="11"/>
      <c r="M1295" s="11"/>
      <c r="N1295" s="11"/>
    </row>
    <row r="1296" spans="2:14" ht="12.75">
      <c r="B1296" s="100"/>
      <c r="C1296" s="96" t="s">
        <v>112</v>
      </c>
      <c r="D1296" s="96">
        <v>100</v>
      </c>
      <c r="E1296" s="96">
        <v>410</v>
      </c>
      <c r="F1296" s="96">
        <v>420</v>
      </c>
      <c r="G1296" s="96">
        <v>430</v>
      </c>
      <c r="H1296" s="67" t="s">
        <v>158</v>
      </c>
      <c r="L1296" s="11"/>
      <c r="M1296" s="11"/>
      <c r="N1296" s="11"/>
    </row>
    <row r="1297" spans="2:14" ht="12.75">
      <c r="B1297" s="48" t="s">
        <v>113</v>
      </c>
      <c r="C1297" s="49"/>
      <c r="D1297" s="257"/>
      <c r="E1297" s="257"/>
      <c r="F1297" s="257"/>
      <c r="G1297" s="257"/>
      <c r="H1297" s="353"/>
      <c r="L1297" s="11"/>
      <c r="M1297" s="11"/>
      <c r="N1297" s="11"/>
    </row>
    <row r="1298" spans="2:14" ht="18.75" customHeight="1">
      <c r="B1298" s="168" t="s">
        <v>204</v>
      </c>
      <c r="C1298" s="166">
        <v>411</v>
      </c>
      <c r="D1298" s="167"/>
      <c r="E1298" s="167"/>
      <c r="F1298" s="167"/>
      <c r="G1298" s="167"/>
      <c r="H1298" s="340">
        <f>ROUND(SUM(D1298:G1298),2)</f>
        <v>0</v>
      </c>
      <c r="L1298" s="11"/>
      <c r="M1298" s="11"/>
      <c r="N1298" s="11"/>
    </row>
    <row r="1299" spans="2:14" ht="18.75" customHeight="1">
      <c r="B1299" s="47" t="s">
        <v>205</v>
      </c>
      <c r="C1299" s="166">
        <v>421</v>
      </c>
      <c r="D1299" s="167">
        <v>5885.65</v>
      </c>
      <c r="E1299" s="167"/>
      <c r="F1299" s="167"/>
      <c r="G1299" s="167"/>
      <c r="H1299" s="340">
        <f>ROUND(SUM(D1299:G1299),2)</f>
        <v>5885.65</v>
      </c>
      <c r="L1299" s="11"/>
      <c r="M1299" s="11"/>
      <c r="N1299" s="11"/>
    </row>
    <row r="1300" spans="2:8" ht="18.75" customHeight="1">
      <c r="B1300" s="47" t="s">
        <v>206</v>
      </c>
      <c r="C1300" s="166">
        <v>430</v>
      </c>
      <c r="D1300" s="167">
        <v>1063677.67</v>
      </c>
      <c r="E1300" s="167"/>
      <c r="F1300" s="167"/>
      <c r="G1300" s="167"/>
      <c r="H1300" s="340">
        <f>ROUND(SUM(D1300:G1300),2)</f>
        <v>1063677.67</v>
      </c>
    </row>
    <row r="1301" spans="2:8" ht="18.75" customHeight="1">
      <c r="B1301" s="47" t="s">
        <v>207</v>
      </c>
      <c r="C1301" s="166">
        <v>440</v>
      </c>
      <c r="D1301" s="167"/>
      <c r="E1301" s="167"/>
      <c r="F1301" s="167"/>
      <c r="G1301" s="167"/>
      <c r="H1301" s="340">
        <f>ROUND(SUM(D1301:G1301),2)</f>
        <v>0</v>
      </c>
    </row>
    <row r="1302" spans="2:8" ht="18.75" customHeight="1">
      <c r="B1302" s="169" t="s">
        <v>208</v>
      </c>
      <c r="C1302" s="170" t="s">
        <v>0</v>
      </c>
      <c r="D1302" s="341">
        <f>ROUND(SUM(D1298:D1301),2)</f>
        <v>1069563.32</v>
      </c>
      <c r="E1302" s="346">
        <f>ROUND(SUM(E1298:E1301),2)</f>
        <v>0</v>
      </c>
      <c r="F1302" s="346">
        <f>ROUND(SUM(F1298:F1301),2)</f>
        <v>0</v>
      </c>
      <c r="G1302" s="346">
        <f>ROUND(SUM(G1298:G1301),2)</f>
        <v>0</v>
      </c>
      <c r="H1302" s="337">
        <f>ROUND(SUM(D1302:G1302),2)</f>
        <v>1069563.32</v>
      </c>
    </row>
    <row r="1303" spans="2:8" ht="12.75">
      <c r="B1303" s="112" t="s">
        <v>621</v>
      </c>
      <c r="C1303" s="171"/>
      <c r="D1303" s="279"/>
      <c r="E1303" s="279"/>
      <c r="F1303" s="279"/>
      <c r="G1303" s="279"/>
      <c r="H1303" s="282"/>
    </row>
    <row r="1304" spans="2:8" ht="12.75">
      <c r="B1304" s="172" t="s">
        <v>164</v>
      </c>
      <c r="C1304" s="173"/>
      <c r="D1304" s="279"/>
      <c r="E1304" s="280"/>
      <c r="F1304" s="280"/>
      <c r="G1304" s="279"/>
      <c r="H1304" s="282"/>
    </row>
    <row r="1305" spans="2:8" ht="18.75" customHeight="1">
      <c r="B1305" s="47" t="s">
        <v>496</v>
      </c>
      <c r="C1305" s="174">
        <v>412</v>
      </c>
      <c r="D1305" s="184"/>
      <c r="E1305" s="281"/>
      <c r="F1305" s="113"/>
      <c r="G1305" s="184"/>
      <c r="H1305" s="340">
        <f aca="true" t="shared" si="68" ref="H1305:H1310">ROUND(SUM(D1305:G1305),2)</f>
        <v>0</v>
      </c>
    </row>
    <row r="1306" spans="2:8" ht="18.75" customHeight="1">
      <c r="B1306" s="102" t="s">
        <v>606</v>
      </c>
      <c r="C1306" s="174">
        <v>422</v>
      </c>
      <c r="D1306" s="184"/>
      <c r="E1306" s="281"/>
      <c r="F1306" s="113"/>
      <c r="G1306" s="184"/>
      <c r="H1306" s="340">
        <f t="shared" si="68"/>
        <v>0</v>
      </c>
    </row>
    <row r="1307" spans="2:8" ht="18.75" customHeight="1">
      <c r="B1307" s="47" t="s">
        <v>209</v>
      </c>
      <c r="C1307" s="174">
        <v>450</v>
      </c>
      <c r="D1307" s="184">
        <v>27.72</v>
      </c>
      <c r="E1307" s="281"/>
      <c r="F1307" s="113"/>
      <c r="G1307" s="184"/>
      <c r="H1307" s="340">
        <f t="shared" si="68"/>
        <v>27.72</v>
      </c>
    </row>
    <row r="1308" spans="2:8" ht="18.75" customHeight="1">
      <c r="B1308" s="175" t="s">
        <v>470</v>
      </c>
      <c r="C1308" s="176">
        <v>460</v>
      </c>
      <c r="D1308" s="188">
        <v>633553.52</v>
      </c>
      <c r="E1308" s="268"/>
      <c r="F1308" s="114"/>
      <c r="G1308" s="188"/>
      <c r="H1308" s="337">
        <f t="shared" si="68"/>
        <v>633553.52</v>
      </c>
    </row>
    <row r="1309" spans="2:8" ht="18.75" customHeight="1">
      <c r="B1309" s="47" t="s">
        <v>605</v>
      </c>
      <c r="C1309" s="166">
        <v>540</v>
      </c>
      <c r="D1309" s="121">
        <v>7003.24</v>
      </c>
      <c r="E1309" s="243"/>
      <c r="F1309" s="167"/>
      <c r="G1309" s="121"/>
      <c r="H1309" s="340">
        <f t="shared" si="68"/>
        <v>7003.24</v>
      </c>
    </row>
    <row r="1310" spans="2:8" ht="18.75" customHeight="1">
      <c r="B1310" s="169" t="s">
        <v>208</v>
      </c>
      <c r="C1310" s="170" t="s">
        <v>0</v>
      </c>
      <c r="D1310" s="341">
        <f>ROUND(SUM(D1305:D1309),2)</f>
        <v>640584.48</v>
      </c>
      <c r="E1310" s="328"/>
      <c r="F1310" s="346">
        <f>ROUND(SUM(F1305:F1309),2)</f>
        <v>0</v>
      </c>
      <c r="G1310" s="346">
        <f>ROUND(SUM(G1305:G1309),2)</f>
        <v>0</v>
      </c>
      <c r="H1310" s="337">
        <f t="shared" si="68"/>
        <v>640584.48</v>
      </c>
    </row>
    <row r="1311" spans="2:7" ht="12.75">
      <c r="B1311" s="160"/>
      <c r="C1311" s="177"/>
      <c r="D1311" s="178"/>
      <c r="E1311" s="179"/>
      <c r="F1311" s="179"/>
      <c r="G1311" s="178"/>
    </row>
    <row r="1312" spans="2:8" ht="38.25">
      <c r="B1312" s="44"/>
      <c r="C1312" s="45" t="s">
        <v>111</v>
      </c>
      <c r="D1312" s="300" t="s">
        <v>339</v>
      </c>
      <c r="E1312" s="230" t="s">
        <v>420</v>
      </c>
      <c r="F1312" s="230" t="s">
        <v>421</v>
      </c>
      <c r="G1312" s="300" t="s">
        <v>422</v>
      </c>
      <c r="H1312" s="63"/>
    </row>
    <row r="1313" spans="2:8" ht="12.75">
      <c r="B1313" s="111"/>
      <c r="C1313" s="96" t="s">
        <v>112</v>
      </c>
      <c r="D1313" s="301">
        <v>100</v>
      </c>
      <c r="E1313" s="96">
        <v>420</v>
      </c>
      <c r="F1313" s="96">
        <v>430</v>
      </c>
      <c r="G1313" s="180" t="s">
        <v>423</v>
      </c>
      <c r="H1313" s="67" t="s">
        <v>158</v>
      </c>
    </row>
    <row r="1314" spans="2:8" ht="12.75">
      <c r="B1314" s="48" t="s">
        <v>210</v>
      </c>
      <c r="C1314" s="181"/>
      <c r="D1314" s="242"/>
      <c r="E1314" s="242"/>
      <c r="F1314" s="242"/>
      <c r="G1314" s="242"/>
      <c r="H1314" s="353"/>
    </row>
    <row r="1315" spans="2:8" ht="12.75">
      <c r="B1315" s="48" t="s">
        <v>211</v>
      </c>
      <c r="C1315" s="181"/>
      <c r="D1315" s="242"/>
      <c r="E1315" s="242"/>
      <c r="F1315" s="242"/>
      <c r="G1315" s="242"/>
      <c r="H1315" s="270"/>
    </row>
    <row r="1316" spans="2:8" ht="18.75" customHeight="1">
      <c r="B1316" s="47" t="s">
        <v>212</v>
      </c>
      <c r="C1316" s="166">
        <v>651</v>
      </c>
      <c r="D1316" s="121"/>
      <c r="E1316" s="121"/>
      <c r="F1316" s="121"/>
      <c r="G1316" s="121">
        <v>565367</v>
      </c>
      <c r="H1316" s="340">
        <f>ROUND(SUM(D1316:G1316),2)</f>
        <v>565367</v>
      </c>
    </row>
    <row r="1317" spans="2:8" ht="12.75">
      <c r="B1317" s="158"/>
      <c r="C1317" s="181"/>
      <c r="D1317" s="242"/>
      <c r="E1317" s="242"/>
      <c r="F1317" s="242"/>
      <c r="G1317" s="263"/>
      <c r="H1317" s="270"/>
    </row>
    <row r="1318" spans="2:8" ht="12.75">
      <c r="B1318" s="158" t="s">
        <v>622</v>
      </c>
      <c r="C1318" s="181"/>
      <c r="D1318" s="242"/>
      <c r="E1318" s="242"/>
      <c r="F1318" s="242"/>
      <c r="G1318" s="263"/>
      <c r="H1318" s="282"/>
    </row>
    <row r="1319" spans="2:8" ht="18.75" customHeight="1">
      <c r="B1319" s="47" t="s">
        <v>575</v>
      </c>
      <c r="C1319" s="166">
        <v>621</v>
      </c>
      <c r="D1319" s="121"/>
      <c r="E1319" s="121"/>
      <c r="F1319" s="121"/>
      <c r="G1319" s="243"/>
      <c r="H1319" s="340">
        <f>ROUND(SUM(D1319:F1319),2)</f>
        <v>0</v>
      </c>
    </row>
    <row r="1320" spans="2:8" ht="12.75">
      <c r="B1320" s="4"/>
      <c r="C1320" s="60"/>
      <c r="D1320" s="61"/>
      <c r="E1320" s="61"/>
      <c r="F1320" s="61"/>
      <c r="G1320" s="61"/>
      <c r="H1320" s="6"/>
    </row>
    <row r="1321" spans="2:8" ht="38.25">
      <c r="B1321" s="44"/>
      <c r="C1321" s="148" t="s">
        <v>111</v>
      </c>
      <c r="D1321" s="230" t="s">
        <v>339</v>
      </c>
      <c r="E1321" s="230" t="s">
        <v>436</v>
      </c>
      <c r="F1321" s="230" t="s">
        <v>420</v>
      </c>
      <c r="G1321" s="230" t="s">
        <v>421</v>
      </c>
      <c r="H1321" s="318"/>
    </row>
    <row r="1322" spans="2:8" ht="12.75">
      <c r="B1322" s="69"/>
      <c r="C1322" s="149" t="s">
        <v>112</v>
      </c>
      <c r="D1322" s="96">
        <v>100</v>
      </c>
      <c r="E1322" s="96">
        <v>410</v>
      </c>
      <c r="F1322" s="96">
        <v>420</v>
      </c>
      <c r="G1322" s="96">
        <v>430</v>
      </c>
      <c r="H1322" s="320" t="s">
        <v>158</v>
      </c>
    </row>
    <row r="1323" spans="2:8" ht="12.75">
      <c r="B1323" s="183" t="s">
        <v>353</v>
      </c>
      <c r="C1323" s="148"/>
      <c r="D1323" s="283"/>
      <c r="E1323" s="283"/>
      <c r="F1323" s="283"/>
      <c r="G1323" s="284"/>
      <c r="H1323" s="353"/>
    </row>
    <row r="1324" spans="2:8" ht="18.75" customHeight="1">
      <c r="B1324" s="111" t="s">
        <v>351</v>
      </c>
      <c r="C1324" s="163">
        <v>311</v>
      </c>
      <c r="D1324" s="184"/>
      <c r="E1324" s="184"/>
      <c r="F1324" s="184"/>
      <c r="G1324" s="185"/>
      <c r="H1324" s="340">
        <f>ROUND(SUM(D1324:G1324),2)</f>
        <v>0</v>
      </c>
    </row>
    <row r="1325" spans="2:8" ht="18.75" customHeight="1">
      <c r="B1325" s="111" t="s">
        <v>352</v>
      </c>
      <c r="C1325" s="163">
        <v>312</v>
      </c>
      <c r="D1325" s="184"/>
      <c r="E1325" s="184"/>
      <c r="F1325" s="184"/>
      <c r="G1325" s="185"/>
      <c r="H1325" s="340">
        <f>ROUND(SUM(D1325:G1325),2)</f>
        <v>0</v>
      </c>
    </row>
    <row r="1326" spans="2:8" ht="18.75" customHeight="1">
      <c r="B1326" s="186" t="s">
        <v>351</v>
      </c>
      <c r="C1326" s="187">
        <v>391</v>
      </c>
      <c r="D1326" s="188"/>
      <c r="E1326" s="188"/>
      <c r="F1326" s="188"/>
      <c r="G1326" s="189"/>
      <c r="H1326" s="337">
        <f>ROUND(SUM(D1326:G1326),2)</f>
        <v>0</v>
      </c>
    </row>
    <row r="1327" spans="2:8" ht="18.75" customHeight="1">
      <c r="B1327" s="186" t="s">
        <v>352</v>
      </c>
      <c r="C1327" s="187">
        <v>392</v>
      </c>
      <c r="D1327" s="188"/>
      <c r="E1327" s="188"/>
      <c r="F1327" s="188"/>
      <c r="G1327" s="189"/>
      <c r="H1327" s="337">
        <f>ROUND(SUM(D1327:G1327),2)</f>
        <v>0</v>
      </c>
    </row>
    <row r="1328" spans="2:8" ht="12.75">
      <c r="B1328" s="4"/>
      <c r="C1328" s="60"/>
      <c r="D1328" s="61"/>
      <c r="E1328" s="61"/>
      <c r="F1328" s="61"/>
      <c r="G1328" s="61"/>
      <c r="H1328" s="6"/>
    </row>
    <row r="1329" spans="2:8" s="6" customFormat="1" ht="25.5">
      <c r="B1329" s="194"/>
      <c r="C1329" s="154" t="s">
        <v>111</v>
      </c>
      <c r="D1329" s="230" t="s">
        <v>437</v>
      </c>
      <c r="E1329" s="295"/>
      <c r="F1329" s="295"/>
      <c r="G1329" s="295"/>
      <c r="H1329" s="295"/>
    </row>
    <row r="1330" spans="2:8" s="6" customFormat="1" ht="12.75">
      <c r="B1330" s="223"/>
      <c r="C1330" s="296" t="s">
        <v>112</v>
      </c>
      <c r="D1330" s="96">
        <v>410</v>
      </c>
      <c r="E1330" s="295"/>
      <c r="F1330" s="295"/>
      <c r="G1330" s="295"/>
      <c r="H1330" s="295"/>
    </row>
    <row r="1331" spans="2:8" s="6" customFormat="1" ht="12.75">
      <c r="B1331" s="297" t="s">
        <v>404</v>
      </c>
      <c r="C1331" s="154"/>
      <c r="D1331" s="287"/>
      <c r="E1331" s="295"/>
      <c r="F1331" s="295"/>
      <c r="G1331" s="295"/>
      <c r="H1331" s="295"/>
    </row>
    <row r="1332" spans="2:8" s="6" customFormat="1" ht="18.75" customHeight="1">
      <c r="B1332" s="224" t="s">
        <v>405</v>
      </c>
      <c r="C1332" s="298">
        <v>510</v>
      </c>
      <c r="D1332" s="113">
        <v>149391.47</v>
      </c>
      <c r="E1332" s="295"/>
      <c r="F1332" s="295"/>
      <c r="G1332" s="295"/>
      <c r="H1332" s="295"/>
    </row>
    <row r="1333" spans="2:8" s="6" customFormat="1" ht="18.75" customHeight="1">
      <c r="B1333" s="224" t="s">
        <v>508</v>
      </c>
      <c r="C1333" s="298">
        <v>570</v>
      </c>
      <c r="D1333" s="113">
        <v>1464708.59</v>
      </c>
      <c r="E1333" s="295"/>
      <c r="F1333" s="295"/>
      <c r="G1333" s="295"/>
      <c r="H1333" s="295"/>
    </row>
    <row r="1334" spans="2:8" s="6" customFormat="1" ht="18.75" customHeight="1">
      <c r="B1334" s="375" t="s">
        <v>515</v>
      </c>
      <c r="C1334" s="376">
        <v>580</v>
      </c>
      <c r="D1334" s="114">
        <v>368069.62</v>
      </c>
      <c r="E1334" s="295"/>
      <c r="F1334" s="295"/>
      <c r="G1334" s="295"/>
      <c r="H1334" s="295"/>
    </row>
    <row r="1335" spans="2:7" s="6" customFormat="1" ht="12.75">
      <c r="B1335" s="68"/>
      <c r="C1335" s="190"/>
      <c r="D1335" s="62"/>
      <c r="E1335" s="62"/>
      <c r="F1335" s="62"/>
      <c r="G1335" s="62"/>
    </row>
    <row r="1336" spans="2:7" ht="12.75">
      <c r="B1336" s="43" t="s">
        <v>11</v>
      </c>
      <c r="C1336" s="60"/>
      <c r="D1336" s="61"/>
      <c r="E1336" s="61"/>
      <c r="F1336" s="61"/>
      <c r="G1336" s="61"/>
    </row>
    <row r="1337" spans="1:10" ht="12.75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</row>
    <row r="1338" spans="6:10" ht="12.75">
      <c r="F1338" s="11"/>
      <c r="G1338" s="11"/>
      <c r="H1338" s="11"/>
      <c r="I1338" s="11"/>
      <c r="J1338" s="11"/>
    </row>
    <row r="1339" spans="1:11" ht="12.75">
      <c r="A1339" s="6" t="s">
        <v>366</v>
      </c>
      <c r="B1339" s="22" t="str">
        <f>$B$1</f>
        <v>DISTRICT SCHOOL BOARD OF OKEECHOBEE COUNTY </v>
      </c>
      <c r="C1339" s="190"/>
      <c r="D1339" s="191"/>
      <c r="E1339" s="192"/>
      <c r="F1339" s="192"/>
      <c r="G1339" s="11"/>
      <c r="H1339" s="11"/>
      <c r="I1339" s="11"/>
      <c r="J1339" s="11"/>
      <c r="K1339" s="11"/>
    </row>
    <row r="1340" spans="1:7" ht="12.75">
      <c r="A1340" s="6"/>
      <c r="B1340" s="193" t="s">
        <v>163</v>
      </c>
      <c r="C1340" s="190"/>
      <c r="D1340" s="68"/>
      <c r="E1340" s="192"/>
      <c r="F1340" s="192"/>
      <c r="G1340" s="192" t="s">
        <v>370</v>
      </c>
    </row>
    <row r="1341" spans="1:7" ht="12.75">
      <c r="A1341" s="6"/>
      <c r="B1341" s="43" t="str">
        <f>+B$4</f>
        <v>For the Fiscal Year Ended June 30, 2013</v>
      </c>
      <c r="C1341" s="190"/>
      <c r="D1341" s="68"/>
      <c r="E1341" s="192"/>
      <c r="F1341" s="192"/>
      <c r="G1341" s="192" t="s">
        <v>367</v>
      </c>
    </row>
    <row r="1342" spans="1:8" ht="38.25">
      <c r="A1342" s="6"/>
      <c r="B1342" s="194"/>
      <c r="C1342" s="155" t="s">
        <v>111</v>
      </c>
      <c r="D1342" s="300" t="s">
        <v>339</v>
      </c>
      <c r="E1342" s="230" t="s">
        <v>420</v>
      </c>
      <c r="F1342" s="230" t="s">
        <v>421</v>
      </c>
      <c r="G1342" s="195"/>
      <c r="H1342" s="11"/>
    </row>
    <row r="1343" spans="1:8" ht="12.75">
      <c r="A1343" s="6"/>
      <c r="B1343" s="105"/>
      <c r="C1343" s="165" t="s">
        <v>112</v>
      </c>
      <c r="D1343" s="301">
        <v>100</v>
      </c>
      <c r="E1343" s="96">
        <v>420</v>
      </c>
      <c r="F1343" s="96">
        <v>430</v>
      </c>
      <c r="G1343" s="196" t="s">
        <v>158</v>
      </c>
      <c r="H1343" s="11"/>
    </row>
    <row r="1344" spans="1:8" ht="18.75" customHeight="1">
      <c r="A1344" s="6"/>
      <c r="B1344" s="101" t="s">
        <v>199</v>
      </c>
      <c r="C1344" s="197"/>
      <c r="D1344" s="269"/>
      <c r="E1344" s="269"/>
      <c r="F1344" s="269"/>
      <c r="G1344" s="354"/>
      <c r="H1344" s="11"/>
    </row>
    <row r="1345" spans="1:9" ht="18.75" customHeight="1">
      <c r="A1345" s="6"/>
      <c r="B1345" s="198" t="s">
        <v>213</v>
      </c>
      <c r="C1345" s="199">
        <v>120</v>
      </c>
      <c r="D1345" s="167">
        <v>10243183</v>
      </c>
      <c r="E1345" s="167">
        <v>32552</v>
      </c>
      <c r="F1345" s="167"/>
      <c r="G1345" s="355">
        <f aca="true" t="shared" si="69" ref="G1345:G1361">ROUND(SUM(D1345:F1345),2)</f>
        <v>10275735</v>
      </c>
      <c r="H1345" s="11">
        <v>100</v>
      </c>
      <c r="I1345" s="104" t="s">
        <v>326</v>
      </c>
    </row>
    <row r="1346" spans="1:9" ht="18.75" customHeight="1">
      <c r="A1346" s="6"/>
      <c r="B1346" s="198" t="s">
        <v>213</v>
      </c>
      <c r="C1346" s="199">
        <v>140</v>
      </c>
      <c r="D1346" s="167"/>
      <c r="E1346" s="167"/>
      <c r="F1346" s="167"/>
      <c r="G1346" s="355">
        <f t="shared" si="69"/>
        <v>0</v>
      </c>
      <c r="H1346" s="11">
        <v>100</v>
      </c>
      <c r="I1346" s="104" t="s">
        <v>326</v>
      </c>
    </row>
    <row r="1347" spans="1:9" ht="18.75" customHeight="1">
      <c r="A1347" s="6"/>
      <c r="B1347" s="198" t="s">
        <v>213</v>
      </c>
      <c r="C1347" s="199">
        <v>750</v>
      </c>
      <c r="D1347" s="167">
        <v>353256.66</v>
      </c>
      <c r="E1347" s="167">
        <v>15002.65</v>
      </c>
      <c r="F1347" s="167">
        <v>875</v>
      </c>
      <c r="G1347" s="355">
        <f t="shared" si="69"/>
        <v>369134.31</v>
      </c>
      <c r="H1347" s="11">
        <v>100</v>
      </c>
      <c r="I1347" s="104" t="s">
        <v>326</v>
      </c>
    </row>
    <row r="1348" spans="1:8" ht="18.75" customHeight="1">
      <c r="A1348" s="6"/>
      <c r="B1348" s="200" t="s">
        <v>346</v>
      </c>
      <c r="C1348" s="201"/>
      <c r="D1348" s="341">
        <f>ROUND(SUM(D1345:D1347),2)</f>
        <v>10596439.66</v>
      </c>
      <c r="E1348" s="341">
        <f>ROUND(SUM(E1345:E1347),2)</f>
        <v>47554.65</v>
      </c>
      <c r="F1348" s="341">
        <f>ROUND(SUM(F1345:F1347),2)</f>
        <v>875</v>
      </c>
      <c r="G1348" s="356">
        <f t="shared" si="69"/>
        <v>10644869.31</v>
      </c>
      <c r="H1348" s="11"/>
    </row>
    <row r="1349" spans="1:9" ht="18.75" customHeight="1">
      <c r="A1349" s="6"/>
      <c r="B1349" s="198" t="s">
        <v>214</v>
      </c>
      <c r="C1349" s="199">
        <v>120</v>
      </c>
      <c r="D1349" s="167">
        <v>1479460</v>
      </c>
      <c r="E1349" s="167">
        <v>7130</v>
      </c>
      <c r="F1349" s="167"/>
      <c r="G1349" s="355">
        <f t="shared" si="69"/>
        <v>1486590</v>
      </c>
      <c r="H1349" s="11">
        <v>400</v>
      </c>
      <c r="I1349" s="104" t="s">
        <v>326</v>
      </c>
    </row>
    <row r="1350" spans="1:9" ht="18.75" customHeight="1">
      <c r="A1350" s="6"/>
      <c r="B1350" s="198" t="s">
        <v>214</v>
      </c>
      <c r="C1350" s="199">
        <v>140</v>
      </c>
      <c r="D1350" s="167"/>
      <c r="E1350" s="167"/>
      <c r="F1350" s="167"/>
      <c r="G1350" s="355">
        <f t="shared" si="69"/>
        <v>0</v>
      </c>
      <c r="H1350" s="11">
        <v>400</v>
      </c>
      <c r="I1350" s="104" t="s">
        <v>326</v>
      </c>
    </row>
    <row r="1351" spans="1:9" ht="18.75" customHeight="1">
      <c r="A1351" s="6"/>
      <c r="B1351" s="198" t="s">
        <v>214</v>
      </c>
      <c r="C1351" s="199">
        <v>750</v>
      </c>
      <c r="D1351" s="167">
        <v>51022.14</v>
      </c>
      <c r="E1351" s="167">
        <v>3286.09</v>
      </c>
      <c r="F1351" s="167"/>
      <c r="G1351" s="355">
        <f t="shared" si="69"/>
        <v>54308.23</v>
      </c>
      <c r="H1351" s="11">
        <v>400</v>
      </c>
      <c r="I1351" s="104" t="s">
        <v>326</v>
      </c>
    </row>
    <row r="1352" spans="1:8" ht="18.75" customHeight="1">
      <c r="A1352" s="6"/>
      <c r="B1352" s="200" t="s">
        <v>347</v>
      </c>
      <c r="C1352" s="201"/>
      <c r="D1352" s="341">
        <f>ROUND(SUM(D1349:D1351),2)</f>
        <v>1530482.14</v>
      </c>
      <c r="E1352" s="341">
        <f>ROUND(SUM(E1349:E1351),2)</f>
        <v>10416.09</v>
      </c>
      <c r="F1352" s="341">
        <f>ROUND(SUM(F1349:F1351),2)</f>
        <v>0</v>
      </c>
      <c r="G1352" s="356">
        <f t="shared" si="69"/>
        <v>1540898.23</v>
      </c>
      <c r="H1352" s="11"/>
    </row>
    <row r="1353" spans="1:9" ht="18.75" customHeight="1">
      <c r="A1353" s="6"/>
      <c r="B1353" s="198" t="s">
        <v>215</v>
      </c>
      <c r="C1353" s="199">
        <v>120</v>
      </c>
      <c r="D1353" s="167">
        <v>5414044</v>
      </c>
      <c r="E1353" s="167">
        <v>21777</v>
      </c>
      <c r="F1353" s="167"/>
      <c r="G1353" s="355">
        <f t="shared" si="69"/>
        <v>5435821</v>
      </c>
      <c r="H1353" s="11">
        <v>200</v>
      </c>
      <c r="I1353" s="104" t="s">
        <v>326</v>
      </c>
    </row>
    <row r="1354" spans="1:9" ht="18.75" customHeight="1">
      <c r="A1354" s="6"/>
      <c r="B1354" s="198" t="s">
        <v>215</v>
      </c>
      <c r="C1354" s="199">
        <v>140</v>
      </c>
      <c r="D1354" s="167"/>
      <c r="E1354" s="167"/>
      <c r="F1354" s="167"/>
      <c r="G1354" s="355">
        <f t="shared" si="69"/>
        <v>0</v>
      </c>
      <c r="H1354" s="11">
        <v>200</v>
      </c>
      <c r="I1354" s="104" t="s">
        <v>326</v>
      </c>
    </row>
    <row r="1355" spans="1:9" ht="18.75" customHeight="1">
      <c r="A1355" s="6"/>
      <c r="B1355" s="198" t="s">
        <v>215</v>
      </c>
      <c r="C1355" s="199">
        <v>750</v>
      </c>
      <c r="D1355" s="167">
        <v>186714.14</v>
      </c>
      <c r="E1355" s="167">
        <v>10036.64</v>
      </c>
      <c r="F1355" s="167"/>
      <c r="G1355" s="355">
        <f t="shared" si="69"/>
        <v>196750.78</v>
      </c>
      <c r="H1355" s="11">
        <v>200</v>
      </c>
      <c r="I1355" s="104" t="s">
        <v>326</v>
      </c>
    </row>
    <row r="1356" spans="1:8" ht="18.75" customHeight="1">
      <c r="A1356" s="6"/>
      <c r="B1356" s="200" t="s">
        <v>348</v>
      </c>
      <c r="C1356" s="201"/>
      <c r="D1356" s="341">
        <f>ROUND(SUM(D1353:D1355),2)</f>
        <v>5600758.14</v>
      </c>
      <c r="E1356" s="341">
        <f>ROUND(SUM(E1353:E1355),2)</f>
        <v>31813.64</v>
      </c>
      <c r="F1356" s="341">
        <f>ROUND(SUM(F1353:F1355),2)</f>
        <v>0</v>
      </c>
      <c r="G1356" s="356">
        <f t="shared" si="69"/>
        <v>5632571.78</v>
      </c>
      <c r="H1356" s="11"/>
    </row>
    <row r="1357" spans="1:9" ht="18.75" customHeight="1">
      <c r="A1357" s="6"/>
      <c r="B1357" s="198" t="s">
        <v>216</v>
      </c>
      <c r="C1357" s="199">
        <v>120</v>
      </c>
      <c r="D1357" s="167">
        <v>421337</v>
      </c>
      <c r="E1357" s="167"/>
      <c r="F1357" s="167"/>
      <c r="G1357" s="355">
        <f t="shared" si="69"/>
        <v>421337</v>
      </c>
      <c r="H1357" s="11">
        <v>300</v>
      </c>
      <c r="I1357" s="104" t="s">
        <v>326</v>
      </c>
    </row>
    <row r="1358" spans="1:9" ht="18.75" customHeight="1">
      <c r="A1358" s="6"/>
      <c r="B1358" s="198" t="s">
        <v>216</v>
      </c>
      <c r="C1358" s="199">
        <v>140</v>
      </c>
      <c r="D1358" s="167"/>
      <c r="E1358" s="167"/>
      <c r="F1358" s="167"/>
      <c r="G1358" s="355">
        <f t="shared" si="69"/>
        <v>0</v>
      </c>
      <c r="H1358" s="11">
        <v>300</v>
      </c>
      <c r="I1358" s="104" t="s">
        <v>326</v>
      </c>
    </row>
    <row r="1359" spans="1:9" ht="18.75" customHeight="1">
      <c r="A1359" s="6"/>
      <c r="B1359" s="198" t="s">
        <v>216</v>
      </c>
      <c r="C1359" s="199">
        <v>750</v>
      </c>
      <c r="D1359" s="167">
        <v>14530.65</v>
      </c>
      <c r="E1359" s="167"/>
      <c r="F1359" s="167"/>
      <c r="G1359" s="355">
        <f t="shared" si="69"/>
        <v>14530.65</v>
      </c>
      <c r="H1359" s="11">
        <v>300</v>
      </c>
      <c r="I1359" s="104" t="s">
        <v>326</v>
      </c>
    </row>
    <row r="1360" spans="1:8" ht="18.75" customHeight="1">
      <c r="A1360" s="6"/>
      <c r="B1360" s="200" t="s">
        <v>349</v>
      </c>
      <c r="C1360" s="201"/>
      <c r="D1360" s="341">
        <f>ROUND(SUM(D1357:D1359),2)</f>
        <v>435867.65</v>
      </c>
      <c r="E1360" s="346">
        <f>ROUND(SUM(E1357:E1359),2)</f>
        <v>0</v>
      </c>
      <c r="F1360" s="346">
        <f>ROUND(SUM(F1357:F1359),2)</f>
        <v>0</v>
      </c>
      <c r="G1360" s="356">
        <f t="shared" si="69"/>
        <v>435867.65</v>
      </c>
      <c r="H1360" s="11"/>
    </row>
    <row r="1361" spans="1:8" ht="18.75" customHeight="1">
      <c r="A1361" s="6"/>
      <c r="B1361" s="309" t="s">
        <v>471</v>
      </c>
      <c r="C1361" s="310"/>
      <c r="D1361" s="357">
        <f>D1348+D1352+D1356+D1360</f>
        <v>18163547.59</v>
      </c>
      <c r="E1361" s="357">
        <f>E1348+E1352+E1356+E1360</f>
        <v>89784.38</v>
      </c>
      <c r="F1361" s="357">
        <f>F1348+F1352+F1356+F1360</f>
        <v>875</v>
      </c>
      <c r="G1361" s="358">
        <f t="shared" si="69"/>
        <v>18254206.97</v>
      </c>
      <c r="H1361" s="11"/>
    </row>
    <row r="1362" spans="1:7" ht="12.75">
      <c r="A1362" s="6"/>
      <c r="B1362" s="202"/>
      <c r="C1362" s="203"/>
      <c r="D1362" s="204"/>
      <c r="E1362" s="204"/>
      <c r="F1362" s="204"/>
      <c r="G1362" s="34"/>
    </row>
    <row r="1363" spans="1:7" ht="38.25">
      <c r="A1363" s="7"/>
      <c r="B1363" s="205"/>
      <c r="C1363" s="155" t="s">
        <v>111</v>
      </c>
      <c r="D1363" s="359" t="s">
        <v>339</v>
      </c>
      <c r="E1363" s="46" t="s">
        <v>420</v>
      </c>
      <c r="F1363" s="46" t="s">
        <v>421</v>
      </c>
      <c r="G1363" s="360"/>
    </row>
    <row r="1364" spans="1:7" ht="12.75">
      <c r="A1364" s="6"/>
      <c r="B1364" s="105" t="s">
        <v>198</v>
      </c>
      <c r="C1364" s="165" t="s">
        <v>112</v>
      </c>
      <c r="D1364" s="361">
        <v>100</v>
      </c>
      <c r="E1364" s="165">
        <v>420</v>
      </c>
      <c r="F1364" s="165">
        <v>430</v>
      </c>
      <c r="G1364" s="362" t="s">
        <v>158</v>
      </c>
    </row>
    <row r="1365" spans="1:7" ht="18.75" customHeight="1">
      <c r="A1365" s="6"/>
      <c r="B1365" s="102" t="s">
        <v>217</v>
      </c>
      <c r="C1365" s="199">
        <v>520</v>
      </c>
      <c r="D1365" s="167">
        <v>468191.85</v>
      </c>
      <c r="E1365" s="167">
        <v>17662.39</v>
      </c>
      <c r="F1365" s="167">
        <v>5630.7</v>
      </c>
      <c r="G1365" s="356">
        <f>ROUND(SUM(D1365:F1365),2)</f>
        <v>491484.94</v>
      </c>
    </row>
    <row r="1366" spans="1:7" ht="12.75">
      <c r="A1366" s="6"/>
      <c r="B1366" s="206"/>
      <c r="C1366" s="203"/>
      <c r="D1366" s="204"/>
      <c r="E1366" s="202"/>
      <c r="F1366" s="202"/>
      <c r="G1366" s="6"/>
    </row>
    <row r="1367" spans="1:6" ht="12.75">
      <c r="A1367" s="6"/>
      <c r="B1367" s="207" t="s">
        <v>11</v>
      </c>
      <c r="C1367" s="190"/>
      <c r="D1367" s="62"/>
      <c r="E1367" s="62"/>
      <c r="F1367" s="62"/>
    </row>
    <row r="1368" spans="1:5" ht="12.75">
      <c r="A1368" s="6"/>
      <c r="B1368" s="207"/>
      <c r="C1368" s="190"/>
      <c r="D1368" s="62"/>
      <c r="E1368" s="62"/>
    </row>
    <row r="1369" spans="1:5" ht="12.75">
      <c r="A1369" s="4"/>
      <c r="B1369" s="4"/>
      <c r="C1369" s="4"/>
      <c r="D1369" s="4"/>
      <c r="E1369" s="4"/>
    </row>
    <row r="1370" spans="1:11" ht="12.75">
      <c r="A1370" s="2" t="s">
        <v>368</v>
      </c>
      <c r="B1370" s="22" t="str">
        <f>$B$1</f>
        <v>DISTRICT SCHOOL BOARD OF OKEECHOBEE COUNTY </v>
      </c>
      <c r="H1370" s="30"/>
      <c r="I1370" s="1"/>
      <c r="K1370" s="4"/>
    </row>
    <row r="1371" spans="2:11" ht="12.75">
      <c r="B1371" s="22" t="s">
        <v>334</v>
      </c>
      <c r="H1371" s="31"/>
      <c r="I1371" s="31"/>
      <c r="J1371" s="3" t="s">
        <v>370</v>
      </c>
      <c r="K1371" s="4"/>
    </row>
    <row r="1372" spans="2:11" ht="12.75">
      <c r="B1372" s="31" t="str">
        <f>B$4</f>
        <v>For the Fiscal Year Ended June 30, 2013</v>
      </c>
      <c r="J1372" s="1" t="s">
        <v>369</v>
      </c>
      <c r="K1372" s="4"/>
    </row>
    <row r="1373" spans="2:11" ht="38.25">
      <c r="B1373" s="382" t="s">
        <v>555</v>
      </c>
      <c r="C1373" s="380" t="s">
        <v>523</v>
      </c>
      <c r="D1373" s="380" t="s">
        <v>550</v>
      </c>
      <c r="E1373" s="380" t="s">
        <v>607</v>
      </c>
      <c r="F1373" s="380" t="s">
        <v>551</v>
      </c>
      <c r="G1373" s="380" t="s">
        <v>552</v>
      </c>
      <c r="H1373" s="380" t="s">
        <v>553</v>
      </c>
      <c r="I1373" s="380" t="s">
        <v>554</v>
      </c>
      <c r="J1373" s="380" t="s">
        <v>24</v>
      </c>
      <c r="K1373" s="4"/>
    </row>
    <row r="1374" spans="2:11" ht="12.75">
      <c r="B1374" s="137" t="s">
        <v>350</v>
      </c>
      <c r="C1374" s="136"/>
      <c r="D1374" s="286"/>
      <c r="E1374" s="286"/>
      <c r="F1374" s="286"/>
      <c r="G1374" s="286"/>
      <c r="H1374" s="286"/>
      <c r="I1374" s="286"/>
      <c r="J1374" s="423"/>
      <c r="K1374" s="4"/>
    </row>
    <row r="1375" spans="2:11" ht="12.75">
      <c r="B1375" s="23" t="s">
        <v>329</v>
      </c>
      <c r="C1375" s="74">
        <v>5100</v>
      </c>
      <c r="D1375" s="113"/>
      <c r="E1375" s="113"/>
      <c r="F1375" s="113"/>
      <c r="G1375" s="113"/>
      <c r="H1375" s="113"/>
      <c r="I1375" s="113"/>
      <c r="J1375" s="340">
        <f aca="true" t="shared" si="70" ref="J1375:J1382">ROUND(SUM(D1375:I1375),2)</f>
        <v>0</v>
      </c>
      <c r="K1375" s="4"/>
    </row>
    <row r="1376" spans="2:11" ht="12.75">
      <c r="B1376" s="25" t="s">
        <v>330</v>
      </c>
      <c r="C1376" s="78">
        <v>5200</v>
      </c>
      <c r="D1376" s="113"/>
      <c r="E1376" s="113"/>
      <c r="F1376" s="113"/>
      <c r="G1376" s="113"/>
      <c r="H1376" s="113"/>
      <c r="I1376" s="113"/>
      <c r="J1376" s="337">
        <f t="shared" si="70"/>
        <v>0</v>
      </c>
      <c r="K1376" s="4"/>
    </row>
    <row r="1377" spans="2:11" ht="12.75">
      <c r="B1377" s="84" t="s">
        <v>608</v>
      </c>
      <c r="C1377" s="74">
        <v>5300</v>
      </c>
      <c r="D1377" s="113"/>
      <c r="E1377" s="113"/>
      <c r="F1377" s="113"/>
      <c r="G1377" s="113"/>
      <c r="H1377" s="113"/>
      <c r="I1377" s="113"/>
      <c r="J1377" s="338">
        <f t="shared" si="70"/>
        <v>0</v>
      </c>
      <c r="K1377" s="4"/>
    </row>
    <row r="1378" spans="2:11" ht="12.75">
      <c r="B1378" s="84" t="s">
        <v>609</v>
      </c>
      <c r="C1378" s="74">
        <v>5400</v>
      </c>
      <c r="D1378" s="113"/>
      <c r="E1378" s="113"/>
      <c r="F1378" s="113"/>
      <c r="G1378" s="113"/>
      <c r="H1378" s="113"/>
      <c r="I1378" s="113"/>
      <c r="J1378" s="338">
        <f t="shared" si="70"/>
        <v>0</v>
      </c>
      <c r="K1378" s="4"/>
    </row>
    <row r="1379" spans="2:11" ht="12.75">
      <c r="B1379" s="84" t="s">
        <v>331</v>
      </c>
      <c r="C1379" s="74">
        <v>5500</v>
      </c>
      <c r="D1379" s="113"/>
      <c r="E1379" s="113"/>
      <c r="F1379" s="113"/>
      <c r="G1379" s="113"/>
      <c r="H1379" s="113"/>
      <c r="I1379" s="113"/>
      <c r="J1379" s="338">
        <f t="shared" si="70"/>
        <v>0</v>
      </c>
      <c r="K1379" s="4"/>
    </row>
    <row r="1380" spans="2:11" ht="12.75">
      <c r="B1380" s="25" t="s">
        <v>332</v>
      </c>
      <c r="C1380" s="78">
        <v>5900</v>
      </c>
      <c r="D1380" s="113"/>
      <c r="E1380" s="113"/>
      <c r="F1380" s="113"/>
      <c r="G1380" s="113"/>
      <c r="H1380" s="113"/>
      <c r="I1380" s="113"/>
      <c r="J1380" s="337">
        <f t="shared" si="70"/>
        <v>0</v>
      </c>
      <c r="K1380" s="4"/>
    </row>
    <row r="1381" spans="2:11" s="7" customFormat="1" ht="12.75">
      <c r="B1381" s="227"/>
      <c r="C1381" s="124"/>
      <c r="D1381" s="274"/>
      <c r="E1381" s="274"/>
      <c r="F1381" s="274"/>
      <c r="G1381" s="274"/>
      <c r="H1381" s="274"/>
      <c r="I1381" s="274"/>
      <c r="J1381" s="251"/>
      <c r="K1381" s="72"/>
    </row>
    <row r="1382" spans="2:11" s="7" customFormat="1" ht="12.75">
      <c r="B1382" s="123" t="s">
        <v>333</v>
      </c>
      <c r="C1382" s="77">
        <v>5000</v>
      </c>
      <c r="D1382" s="342">
        <f aca="true" t="shared" si="71" ref="D1382:I1382">ROUND(SUM(D1375:D1380),2)</f>
        <v>0</v>
      </c>
      <c r="E1382" s="342">
        <f t="shared" si="71"/>
        <v>0</v>
      </c>
      <c r="F1382" s="342">
        <f t="shared" si="71"/>
        <v>0</v>
      </c>
      <c r="G1382" s="342">
        <f t="shared" si="71"/>
        <v>0</v>
      </c>
      <c r="H1382" s="342">
        <f t="shared" si="71"/>
        <v>0</v>
      </c>
      <c r="I1382" s="342">
        <f t="shared" si="71"/>
        <v>0</v>
      </c>
      <c r="J1382" s="342">
        <f t="shared" si="70"/>
        <v>0</v>
      </c>
      <c r="K1382" s="72"/>
    </row>
    <row r="1383" spans="2:11" s="12" customFormat="1" ht="12.75">
      <c r="B1383" s="29"/>
      <c r="C1383" s="208"/>
      <c r="D1383" s="204"/>
      <c r="E1383" s="204"/>
      <c r="F1383" s="204"/>
      <c r="G1383" s="204"/>
      <c r="H1383" s="204"/>
      <c r="I1383" s="204"/>
      <c r="J1383" s="204"/>
      <c r="K1383" s="71"/>
    </row>
    <row r="1384" spans="2:11" s="12" customFormat="1" ht="12.75">
      <c r="B1384" s="467" t="s">
        <v>557</v>
      </c>
      <c r="C1384" s="484" t="s">
        <v>561</v>
      </c>
      <c r="D1384" s="486" t="s">
        <v>358</v>
      </c>
      <c r="E1384" s="441"/>
      <c r="F1384" s="441"/>
      <c r="G1384" s="441"/>
      <c r="H1384" s="490"/>
      <c r="I1384" s="178"/>
      <c r="J1384" s="178"/>
      <c r="K1384" s="71"/>
    </row>
    <row r="1385" spans="2:11" s="12" customFormat="1" ht="12.75">
      <c r="B1385" s="469"/>
      <c r="C1385" s="485"/>
      <c r="D1385" s="487"/>
      <c r="E1385" s="443"/>
      <c r="F1385" s="443"/>
      <c r="G1385" s="443"/>
      <c r="H1385" s="490"/>
      <c r="I1385" s="178"/>
      <c r="J1385" s="178"/>
      <c r="K1385" s="71"/>
    </row>
    <row r="1386" spans="2:11" s="12" customFormat="1" ht="12.75">
      <c r="B1386" s="445" t="s">
        <v>357</v>
      </c>
      <c r="C1386" s="422"/>
      <c r="D1386" s="421"/>
      <c r="E1386" s="443"/>
      <c r="F1386" s="443"/>
      <c r="G1386" s="443"/>
      <c r="H1386" s="442"/>
      <c r="I1386" s="178"/>
      <c r="J1386" s="178"/>
      <c r="K1386" s="71"/>
    </row>
    <row r="1387" spans="2:12" s="12" customFormat="1" ht="12.75">
      <c r="B1387" s="23" t="s">
        <v>339</v>
      </c>
      <c r="C1387" s="74">
        <v>390</v>
      </c>
      <c r="D1387" s="424"/>
      <c r="E1387" s="449"/>
      <c r="F1387" s="449"/>
      <c r="G1387" s="449"/>
      <c r="H1387" s="444"/>
      <c r="I1387" s="178"/>
      <c r="J1387" s="178"/>
      <c r="K1387" s="71"/>
      <c r="L1387" s="209"/>
    </row>
    <row r="1388" spans="2:12" s="12" customFormat="1" ht="12.75">
      <c r="B1388" s="84" t="s">
        <v>560</v>
      </c>
      <c r="C1388" s="74">
        <v>390</v>
      </c>
      <c r="D1388" s="424"/>
      <c r="E1388" s="449"/>
      <c r="F1388" s="449"/>
      <c r="G1388" s="449"/>
      <c r="H1388" s="444"/>
      <c r="I1388" s="178"/>
      <c r="J1388" s="178"/>
      <c r="K1388" s="71"/>
      <c r="L1388" s="209"/>
    </row>
    <row r="1389" spans="2:12" s="12" customFormat="1" ht="12.75">
      <c r="B1389" s="84" t="s">
        <v>412</v>
      </c>
      <c r="C1389" s="74">
        <v>390</v>
      </c>
      <c r="D1389" s="424"/>
      <c r="E1389" s="449"/>
      <c r="F1389" s="449"/>
      <c r="G1389" s="449"/>
      <c r="H1389" s="444"/>
      <c r="I1389" s="178"/>
      <c r="J1389" s="178"/>
      <c r="K1389" s="71"/>
      <c r="L1389" s="209"/>
    </row>
    <row r="1390" spans="2:12" s="12" customFormat="1" ht="12.75">
      <c r="B1390" s="84" t="s">
        <v>411</v>
      </c>
      <c r="C1390" s="74">
        <v>390</v>
      </c>
      <c r="D1390" s="424"/>
      <c r="E1390" s="449"/>
      <c r="F1390" s="449"/>
      <c r="G1390" s="449"/>
      <c r="H1390" s="444"/>
      <c r="I1390" s="178"/>
      <c r="J1390" s="178"/>
      <c r="K1390" s="71"/>
      <c r="L1390" s="209"/>
    </row>
    <row r="1391" spans="2:12" s="7" customFormat="1" ht="12.75">
      <c r="B1391" s="86" t="s">
        <v>556</v>
      </c>
      <c r="C1391" s="75"/>
      <c r="D1391" s="341">
        <f>ROUND(SUM(D1387:D1390),2)</f>
        <v>0</v>
      </c>
      <c r="E1391" s="444"/>
      <c r="F1391" s="444"/>
      <c r="G1391" s="444"/>
      <c r="H1391" s="444"/>
      <c r="I1391" s="204"/>
      <c r="J1391" s="204"/>
      <c r="K1391" s="72"/>
      <c r="L1391" s="228"/>
    </row>
    <row r="1392" spans="2:12" s="12" customFormat="1" ht="12.75">
      <c r="B1392" s="27"/>
      <c r="C1392" s="79"/>
      <c r="D1392" s="204"/>
      <c r="E1392" s="204"/>
      <c r="F1392" s="204"/>
      <c r="G1392" s="178"/>
      <c r="H1392" s="178"/>
      <c r="I1392" s="178"/>
      <c r="J1392" s="178"/>
      <c r="K1392" s="71"/>
      <c r="L1392" s="209"/>
    </row>
    <row r="1393" spans="2:11" s="12" customFormat="1" ht="17.25" customHeight="1">
      <c r="B1393" s="425" t="s">
        <v>354</v>
      </c>
      <c r="C1393" s="136" t="s">
        <v>4</v>
      </c>
      <c r="D1393" s="460" t="s">
        <v>358</v>
      </c>
      <c r="E1393" s="178"/>
      <c r="F1393" s="178"/>
      <c r="G1393" s="178"/>
      <c r="H1393" s="178"/>
      <c r="I1393" s="178"/>
      <c r="J1393" s="178"/>
      <c r="K1393" s="71"/>
    </row>
    <row r="1394" spans="2:11" s="12" customFormat="1" ht="17.25" customHeight="1">
      <c r="B1394" s="432" t="s">
        <v>355</v>
      </c>
      <c r="C1394" s="431" t="s">
        <v>6</v>
      </c>
      <c r="D1394" s="461"/>
      <c r="E1394" s="178"/>
      <c r="F1394" s="178"/>
      <c r="G1394" s="178"/>
      <c r="H1394" s="178"/>
      <c r="I1394" s="178"/>
      <c r="J1394" s="178"/>
      <c r="K1394" s="71"/>
    </row>
    <row r="1395" spans="2:11" s="12" customFormat="1" ht="12.75">
      <c r="B1395" s="363" t="s">
        <v>357</v>
      </c>
      <c r="C1395" s="124"/>
      <c r="D1395" s="287"/>
      <c r="E1395" s="204"/>
      <c r="F1395" s="204"/>
      <c r="G1395" s="178"/>
      <c r="H1395" s="178"/>
      <c r="I1395" s="178"/>
      <c r="J1395" s="178"/>
      <c r="K1395" s="71"/>
    </row>
    <row r="1396" spans="2:12" s="12" customFormat="1" ht="12.75">
      <c r="B1396" s="85" t="s">
        <v>339</v>
      </c>
      <c r="C1396" s="77">
        <v>5900</v>
      </c>
      <c r="D1396" s="113"/>
      <c r="E1396" s="204"/>
      <c r="F1396" s="204"/>
      <c r="G1396" s="178"/>
      <c r="H1396" s="178"/>
      <c r="I1396" s="178"/>
      <c r="J1396" s="178"/>
      <c r="K1396" s="71">
        <v>100</v>
      </c>
      <c r="L1396" s="209" t="s">
        <v>326</v>
      </c>
    </row>
    <row r="1397" spans="2:12" s="12" customFormat="1" ht="12.75">
      <c r="B1397" s="364" t="s">
        <v>412</v>
      </c>
      <c r="C1397" s="325">
        <v>5900</v>
      </c>
      <c r="D1397" s="266"/>
      <c r="E1397" s="204"/>
      <c r="F1397" s="204"/>
      <c r="G1397" s="178"/>
      <c r="H1397" s="178"/>
      <c r="I1397" s="178"/>
      <c r="J1397" s="178"/>
      <c r="K1397" s="71">
        <v>150</v>
      </c>
      <c r="L1397" s="209" t="s">
        <v>326</v>
      </c>
    </row>
    <row r="1398" spans="2:12" s="12" customFormat="1" ht="12.75">
      <c r="B1398" s="145" t="s">
        <v>411</v>
      </c>
      <c r="C1398" s="299">
        <v>5900</v>
      </c>
      <c r="D1398" s="114"/>
      <c r="E1398" s="204"/>
      <c r="F1398" s="204"/>
      <c r="G1398" s="178"/>
      <c r="H1398" s="178"/>
      <c r="I1398" s="178"/>
      <c r="J1398" s="178"/>
      <c r="K1398" s="71">
        <v>175</v>
      </c>
      <c r="L1398" s="209" t="s">
        <v>326</v>
      </c>
    </row>
    <row r="1399" spans="2:12" s="12" customFormat="1" ht="12.75">
      <c r="B1399" s="365"/>
      <c r="C1399" s="366"/>
      <c r="D1399" s="274"/>
      <c r="E1399" s="204"/>
      <c r="F1399" s="204"/>
      <c r="G1399" s="178"/>
      <c r="H1399" s="178"/>
      <c r="I1399" s="178"/>
      <c r="J1399" s="178"/>
      <c r="K1399" s="71"/>
      <c r="L1399" s="209"/>
    </row>
    <row r="1400" spans="2:12" s="7" customFormat="1" ht="12.75">
      <c r="B1400" s="233" t="s">
        <v>356</v>
      </c>
      <c r="C1400" s="235">
        <v>5900</v>
      </c>
      <c r="D1400" s="342">
        <f>ROUND(SUM(D1396:D1398),2)</f>
        <v>0</v>
      </c>
      <c r="E1400" s="204"/>
      <c r="F1400" s="204"/>
      <c r="G1400" s="204"/>
      <c r="H1400" s="204"/>
      <c r="I1400" s="204"/>
      <c r="J1400" s="204"/>
      <c r="K1400" s="72"/>
      <c r="L1400" s="228"/>
    </row>
    <row r="1401" spans="2:12" s="12" customFormat="1" ht="12.75">
      <c r="B1401" s="27"/>
      <c r="C1401" s="79"/>
      <c r="D1401" s="204"/>
      <c r="E1401" s="204"/>
      <c r="F1401" s="204"/>
      <c r="G1401" s="178"/>
      <c r="H1401" s="178"/>
      <c r="I1401" s="178"/>
      <c r="J1401" s="178"/>
      <c r="K1401" s="71"/>
      <c r="L1401" s="209"/>
    </row>
    <row r="1402" spans="2:12" s="12" customFormat="1" ht="16.5" customHeight="1">
      <c r="B1402" s="426" t="s">
        <v>335</v>
      </c>
      <c r="C1402" s="368"/>
      <c r="D1402" s="369" t="s">
        <v>105</v>
      </c>
      <c r="E1402" s="369" t="s">
        <v>336</v>
      </c>
      <c r="F1402" s="369" t="s">
        <v>337</v>
      </c>
      <c r="G1402" s="182" t="s">
        <v>105</v>
      </c>
      <c r="H1402" s="178"/>
      <c r="I1402" s="178"/>
      <c r="J1402" s="178"/>
      <c r="K1402" s="71"/>
      <c r="L1402" s="209"/>
    </row>
    <row r="1403" spans="2:12" s="12" customFormat="1" ht="16.5" customHeight="1">
      <c r="B1403" s="427" t="s">
        <v>435</v>
      </c>
      <c r="C1403" s="139"/>
      <c r="D1403" s="428">
        <v>41091</v>
      </c>
      <c r="E1403" s="429" t="s">
        <v>494</v>
      </c>
      <c r="F1403" s="429" t="s">
        <v>494</v>
      </c>
      <c r="G1403" s="430">
        <v>41455</v>
      </c>
      <c r="H1403" s="178"/>
      <c r="I1403" s="178"/>
      <c r="J1403" s="178"/>
      <c r="K1403" s="71"/>
      <c r="L1403" s="209"/>
    </row>
    <row r="1404" spans="2:12" s="12" customFormat="1" ht="12.75">
      <c r="B1404" s="370" t="s">
        <v>359</v>
      </c>
      <c r="C1404" s="371"/>
      <c r="D1404" s="114"/>
      <c r="E1404" s="114">
        <v>268746.43</v>
      </c>
      <c r="F1404" s="114">
        <v>268746.43</v>
      </c>
      <c r="G1404" s="188"/>
      <c r="H1404" s="178"/>
      <c r="I1404" s="178"/>
      <c r="J1404" s="178"/>
      <c r="K1404" s="71">
        <v>200</v>
      </c>
      <c r="L1404" s="209" t="s">
        <v>326</v>
      </c>
    </row>
    <row r="1405" spans="2:12" s="12" customFormat="1" ht="12.75">
      <c r="B1405" s="363" t="s">
        <v>360</v>
      </c>
      <c r="C1405" s="372"/>
      <c r="D1405" s="372"/>
      <c r="E1405" s="373"/>
      <c r="F1405" s="367"/>
      <c r="G1405" s="311"/>
      <c r="H1405" s="178"/>
      <c r="I1405" s="178"/>
      <c r="J1405" s="178"/>
      <c r="K1405" s="71"/>
      <c r="L1405" s="209"/>
    </row>
    <row r="1406" spans="2:12" s="12" customFormat="1" ht="12.75">
      <c r="B1406" s="462" t="s">
        <v>338</v>
      </c>
      <c r="C1406" s="463"/>
      <c r="D1406" s="463"/>
      <c r="E1406" s="464"/>
      <c r="F1406" s="424">
        <v>268746.43</v>
      </c>
      <c r="G1406" s="438"/>
      <c r="H1406" s="178"/>
      <c r="I1406" s="178"/>
      <c r="J1406" s="178"/>
      <c r="K1406" s="71">
        <v>10</v>
      </c>
      <c r="L1406" s="209" t="s">
        <v>326</v>
      </c>
    </row>
    <row r="1407" spans="2:12" s="12" customFormat="1" ht="12.75">
      <c r="B1407" s="439" t="s">
        <v>472</v>
      </c>
      <c r="C1407" s="440"/>
      <c r="D1407" s="440"/>
      <c r="E1407" s="440"/>
      <c r="F1407" s="415"/>
      <c r="G1407" s="438"/>
      <c r="H1407" s="178"/>
      <c r="I1407" s="178"/>
      <c r="J1407" s="178"/>
      <c r="K1407" s="71">
        <v>15</v>
      </c>
      <c r="L1407" s="209" t="s">
        <v>326</v>
      </c>
    </row>
    <row r="1408" spans="2:12" s="12" customFormat="1" ht="12.75">
      <c r="B1408" s="456" t="s">
        <v>473</v>
      </c>
      <c r="C1408" s="457"/>
      <c r="D1408" s="457"/>
      <c r="E1408" s="458"/>
      <c r="F1408" s="415"/>
      <c r="G1408" s="438"/>
      <c r="H1408" s="178"/>
      <c r="I1408" s="178"/>
      <c r="J1408" s="178"/>
      <c r="K1408" s="71">
        <v>20</v>
      </c>
      <c r="L1408" s="209" t="s">
        <v>326</v>
      </c>
    </row>
    <row r="1409" spans="2:12" s="12" customFormat="1" ht="12.75">
      <c r="B1409" s="456" t="s">
        <v>474</v>
      </c>
      <c r="C1409" s="457"/>
      <c r="D1409" s="457"/>
      <c r="E1409" s="458"/>
      <c r="F1409" s="415"/>
      <c r="G1409" s="438"/>
      <c r="H1409" s="178"/>
      <c r="I1409" s="178"/>
      <c r="J1409" s="178"/>
      <c r="K1409" s="72">
        <v>25</v>
      </c>
      <c r="L1409" s="209" t="s">
        <v>326</v>
      </c>
    </row>
    <row r="1410" spans="2:12" s="12" customFormat="1" ht="12.75">
      <c r="B1410" s="456" t="s">
        <v>475</v>
      </c>
      <c r="C1410" s="457"/>
      <c r="D1410" s="457"/>
      <c r="E1410" s="458"/>
      <c r="F1410" s="415"/>
      <c r="G1410" s="438"/>
      <c r="H1410" s="178"/>
      <c r="I1410" s="178"/>
      <c r="J1410" s="178"/>
      <c r="K1410" s="72">
        <v>30</v>
      </c>
      <c r="L1410" s="209" t="s">
        <v>326</v>
      </c>
    </row>
    <row r="1411" spans="2:12" s="12" customFormat="1" ht="12.75">
      <c r="B1411" s="456" t="s">
        <v>476</v>
      </c>
      <c r="C1411" s="457"/>
      <c r="D1411" s="457"/>
      <c r="E1411" s="458"/>
      <c r="F1411" s="415"/>
      <c r="G1411" s="438"/>
      <c r="H1411" s="178"/>
      <c r="I1411" s="178"/>
      <c r="J1411" s="178"/>
      <c r="K1411" s="72">
        <v>35</v>
      </c>
      <c r="L1411" s="209" t="s">
        <v>326</v>
      </c>
    </row>
    <row r="1412" spans="2:12" s="12" customFormat="1" ht="12.75">
      <c r="B1412" s="456" t="s">
        <v>477</v>
      </c>
      <c r="C1412" s="457"/>
      <c r="D1412" s="457"/>
      <c r="E1412" s="458"/>
      <c r="F1412" s="415"/>
      <c r="G1412" s="438"/>
      <c r="H1412" s="178"/>
      <c r="I1412" s="178"/>
      <c r="J1412" s="178"/>
      <c r="K1412" s="72">
        <v>40</v>
      </c>
      <c r="L1412" s="209" t="s">
        <v>326</v>
      </c>
    </row>
    <row r="1413" spans="2:12" s="12" customFormat="1" ht="12.75">
      <c r="B1413" s="456" t="s">
        <v>478</v>
      </c>
      <c r="C1413" s="457"/>
      <c r="D1413" s="457"/>
      <c r="E1413" s="458"/>
      <c r="F1413" s="415"/>
      <c r="G1413" s="438"/>
      <c r="H1413" s="178"/>
      <c r="I1413" s="178"/>
      <c r="J1413" s="178"/>
      <c r="K1413" s="72">
        <v>45</v>
      </c>
      <c r="L1413" s="209" t="s">
        <v>326</v>
      </c>
    </row>
    <row r="1414" spans="2:12" s="12" customFormat="1" ht="12.75">
      <c r="B1414" s="456" t="s">
        <v>479</v>
      </c>
      <c r="C1414" s="457"/>
      <c r="D1414" s="457"/>
      <c r="E1414" s="458"/>
      <c r="F1414" s="415"/>
      <c r="G1414" s="438"/>
      <c r="H1414" s="178"/>
      <c r="I1414" s="178"/>
      <c r="J1414" s="178"/>
      <c r="K1414" s="72">
        <v>50</v>
      </c>
      <c r="L1414" s="209" t="s">
        <v>326</v>
      </c>
    </row>
    <row r="1415" spans="2:12" s="12" customFormat="1" ht="12.75">
      <c r="B1415" s="456" t="s">
        <v>480</v>
      </c>
      <c r="C1415" s="457"/>
      <c r="D1415" s="457"/>
      <c r="E1415" s="458"/>
      <c r="F1415" s="415"/>
      <c r="G1415" s="438"/>
      <c r="H1415" s="178"/>
      <c r="I1415" s="178"/>
      <c r="J1415" s="178"/>
      <c r="K1415" s="72">
        <v>55</v>
      </c>
      <c r="L1415" s="209" t="s">
        <v>326</v>
      </c>
    </row>
    <row r="1416" spans="2:11" s="12" customFormat="1" ht="12.75">
      <c r="B1416" s="470" t="s">
        <v>282</v>
      </c>
      <c r="C1416" s="471"/>
      <c r="D1416" s="471"/>
      <c r="E1416" s="472"/>
      <c r="F1416" s="374">
        <f>SUM(F1406:F1415)</f>
        <v>268746.43</v>
      </c>
      <c r="G1416" s="178"/>
      <c r="H1416" s="178"/>
      <c r="I1416" s="178"/>
      <c r="J1416" s="178"/>
      <c r="K1416" s="71"/>
    </row>
    <row r="1417" spans="2:11" s="12" customFormat="1" ht="12.75">
      <c r="B1417" s="27"/>
      <c r="C1417" s="79"/>
      <c r="D1417" s="204"/>
      <c r="E1417" s="204"/>
      <c r="F1417" s="204"/>
      <c r="G1417" s="178"/>
      <c r="H1417" s="178"/>
      <c r="I1417" s="178"/>
      <c r="J1417" s="178"/>
      <c r="K1417" s="71"/>
    </row>
    <row r="1418" spans="2:11" s="6" customFormat="1" ht="12.75">
      <c r="B1418" s="27" t="s">
        <v>39</v>
      </c>
      <c r="C1418" s="79"/>
      <c r="D1418" s="80"/>
      <c r="E1418" s="80"/>
      <c r="F1418" s="80"/>
      <c r="G1418" s="80"/>
      <c r="H1418" s="80"/>
      <c r="I1418" s="80"/>
      <c r="J1418" s="211"/>
      <c r="K1418" s="68"/>
    </row>
    <row r="1419" spans="2:11" s="6" customFormat="1" ht="12.75">
      <c r="B1419" s="27"/>
      <c r="C1419" s="79"/>
      <c r="D1419" s="80"/>
      <c r="E1419" s="80"/>
      <c r="F1419" s="80"/>
      <c r="G1419" s="80"/>
      <c r="H1419" s="80"/>
      <c r="I1419" s="80"/>
      <c r="J1419" s="211"/>
      <c r="K1419" s="68"/>
    </row>
    <row r="1420" spans="2:11" s="6" customFormat="1" ht="12.75">
      <c r="B1420" s="27"/>
      <c r="C1420" s="79"/>
      <c r="D1420" s="80"/>
      <c r="E1420" s="80"/>
      <c r="F1420" s="80"/>
      <c r="G1420" s="80"/>
      <c r="H1420" s="80"/>
      <c r="I1420" s="80"/>
      <c r="J1420" s="211"/>
      <c r="K1420" s="68"/>
    </row>
    <row r="1421" spans="1:11" s="6" customFormat="1" ht="12.75">
      <c r="A1421" s="6" t="s">
        <v>513</v>
      </c>
      <c r="B1421" s="316" t="str">
        <f>$B$1</f>
        <v>DISTRICT SCHOOL BOARD OF OKEECHOBEE COUNTY </v>
      </c>
      <c r="F1421" s="317"/>
      <c r="H1421" s="312"/>
      <c r="I1421" s="312"/>
      <c r="J1421" s="143"/>
      <c r="K1421" s="153" t="s">
        <v>482</v>
      </c>
    </row>
    <row r="1422" spans="2:11" s="6" customFormat="1" ht="12.75">
      <c r="B1422" s="316" t="s">
        <v>481</v>
      </c>
      <c r="D1422" s="313"/>
      <c r="F1422" s="317"/>
      <c r="J1422" s="314"/>
      <c r="K1422" s="143" t="s">
        <v>514</v>
      </c>
    </row>
    <row r="1423" spans="2:11" s="6" customFormat="1" ht="12.75">
      <c r="B1423" s="312" t="s">
        <v>491</v>
      </c>
      <c r="C1423" s="79"/>
      <c r="D1423" s="80"/>
      <c r="E1423" s="80"/>
      <c r="F1423" s="80"/>
      <c r="G1423" s="80"/>
      <c r="H1423" s="80"/>
      <c r="I1423" s="80"/>
      <c r="J1423" s="211"/>
      <c r="K1423" s="314" t="s">
        <v>483</v>
      </c>
    </row>
    <row r="1424" spans="2:12" s="6" customFormat="1" ht="12.75">
      <c r="B1424" s="467" t="s">
        <v>611</v>
      </c>
      <c r="C1424" s="318"/>
      <c r="D1424" s="319">
        <v>100</v>
      </c>
      <c r="E1424" s="319">
        <v>200</v>
      </c>
      <c r="F1424" s="319">
        <v>300</v>
      </c>
      <c r="G1424" s="319">
        <v>400</v>
      </c>
      <c r="H1424" s="319">
        <v>500</v>
      </c>
      <c r="I1424" s="319">
        <v>600</v>
      </c>
      <c r="J1424" s="319">
        <v>700</v>
      </c>
      <c r="K1424" s="319"/>
      <c r="L1424" s="34"/>
    </row>
    <row r="1425" spans="2:12" s="6" customFormat="1" ht="18.75" customHeight="1">
      <c r="B1425" s="468"/>
      <c r="C1425" s="323" t="s">
        <v>4</v>
      </c>
      <c r="D1425" s="321"/>
      <c r="E1425" s="319" t="s">
        <v>13</v>
      </c>
      <c r="F1425" s="319" t="s">
        <v>14</v>
      </c>
      <c r="G1425" s="319" t="s">
        <v>15</v>
      </c>
      <c r="H1425" s="319" t="s">
        <v>16</v>
      </c>
      <c r="I1425" s="319" t="s">
        <v>17</v>
      </c>
      <c r="J1425" s="319"/>
      <c r="K1425" s="322"/>
      <c r="L1425" s="34"/>
    </row>
    <row r="1426" spans="2:12" s="6" customFormat="1" ht="12.75">
      <c r="B1426" s="469"/>
      <c r="C1426" s="433" t="s">
        <v>6</v>
      </c>
      <c r="D1426" s="434" t="s">
        <v>19</v>
      </c>
      <c r="E1426" s="434" t="s">
        <v>20</v>
      </c>
      <c r="F1426" s="434" t="s">
        <v>21</v>
      </c>
      <c r="G1426" s="434" t="s">
        <v>21</v>
      </c>
      <c r="H1426" s="434" t="s">
        <v>22</v>
      </c>
      <c r="I1426" s="434" t="s">
        <v>23</v>
      </c>
      <c r="J1426" s="434" t="s">
        <v>18</v>
      </c>
      <c r="K1426" s="434" t="s">
        <v>24</v>
      </c>
      <c r="L1426" s="34"/>
    </row>
    <row r="1427" spans="2:12" s="6" customFormat="1" ht="12.75">
      <c r="B1427" s="363" t="s">
        <v>26</v>
      </c>
      <c r="C1427" s="323"/>
      <c r="D1427" s="273"/>
      <c r="E1427" s="273"/>
      <c r="F1427" s="273"/>
      <c r="G1427" s="273"/>
      <c r="H1427" s="273"/>
      <c r="I1427" s="273"/>
      <c r="J1427" s="273"/>
      <c r="K1427" s="273"/>
      <c r="L1427" s="34"/>
    </row>
    <row r="1428" spans="2:12" s="6" customFormat="1" ht="19.5" customHeight="1">
      <c r="B1428" s="85" t="s">
        <v>484</v>
      </c>
      <c r="C1428" s="77">
        <v>5500</v>
      </c>
      <c r="D1428" s="167">
        <v>93747.57</v>
      </c>
      <c r="E1428" s="167">
        <v>37078.04</v>
      </c>
      <c r="F1428" s="167"/>
      <c r="G1428" s="167"/>
      <c r="H1428" s="167">
        <v>291</v>
      </c>
      <c r="I1428" s="167"/>
      <c r="J1428" s="167">
        <v>2766.91</v>
      </c>
      <c r="K1428" s="338">
        <f aca="true" t="shared" si="72" ref="K1428:K1443">ROUND(SUM(D1428:J1428),2)</f>
        <v>133883.52</v>
      </c>
      <c r="L1428" s="34"/>
    </row>
    <row r="1429" spans="2:12" s="6" customFormat="1" ht="19.5" customHeight="1">
      <c r="B1429" s="85" t="s">
        <v>573</v>
      </c>
      <c r="C1429" s="77">
        <v>6100</v>
      </c>
      <c r="D1429" s="167"/>
      <c r="E1429" s="167"/>
      <c r="F1429" s="167"/>
      <c r="G1429" s="167"/>
      <c r="H1429" s="167"/>
      <c r="I1429" s="167"/>
      <c r="J1429" s="167"/>
      <c r="K1429" s="338">
        <f t="shared" si="72"/>
        <v>0</v>
      </c>
      <c r="L1429" s="34"/>
    </row>
    <row r="1430" spans="2:12" s="6" customFormat="1" ht="19.5" customHeight="1">
      <c r="B1430" s="85" t="s">
        <v>266</v>
      </c>
      <c r="C1430" s="77">
        <v>6200</v>
      </c>
      <c r="D1430" s="167"/>
      <c r="E1430" s="167"/>
      <c r="F1430" s="167"/>
      <c r="G1430" s="167"/>
      <c r="H1430" s="167"/>
      <c r="I1430" s="167"/>
      <c r="J1430" s="167"/>
      <c r="K1430" s="338">
        <f t="shared" si="72"/>
        <v>0</v>
      </c>
      <c r="L1430" s="34"/>
    </row>
    <row r="1431" spans="2:12" s="6" customFormat="1" ht="19.5" customHeight="1">
      <c r="B1431" s="85" t="s">
        <v>267</v>
      </c>
      <c r="C1431" s="77">
        <v>6300</v>
      </c>
      <c r="D1431" s="167"/>
      <c r="E1431" s="167"/>
      <c r="F1431" s="167"/>
      <c r="G1431" s="167"/>
      <c r="H1431" s="167"/>
      <c r="I1431" s="167"/>
      <c r="J1431" s="167"/>
      <c r="K1431" s="338">
        <f t="shared" si="72"/>
        <v>0</v>
      </c>
      <c r="L1431" s="34"/>
    </row>
    <row r="1432" spans="2:12" s="6" customFormat="1" ht="19.5" customHeight="1">
      <c r="B1432" s="85" t="s">
        <v>268</v>
      </c>
      <c r="C1432" s="77">
        <v>6400</v>
      </c>
      <c r="D1432" s="167"/>
      <c r="E1432" s="167"/>
      <c r="F1432" s="167"/>
      <c r="G1432" s="167"/>
      <c r="H1432" s="167"/>
      <c r="I1432" s="167"/>
      <c r="J1432" s="167"/>
      <c r="K1432" s="338">
        <f t="shared" si="72"/>
        <v>0</v>
      </c>
      <c r="L1432" s="34"/>
    </row>
    <row r="1433" spans="2:12" s="6" customFormat="1" ht="19.5" customHeight="1">
      <c r="B1433" s="315" t="s">
        <v>485</v>
      </c>
      <c r="C1433" s="77">
        <v>6500</v>
      </c>
      <c r="D1433" s="167"/>
      <c r="E1433" s="167"/>
      <c r="F1433" s="167"/>
      <c r="G1433" s="167"/>
      <c r="H1433" s="167"/>
      <c r="I1433" s="167"/>
      <c r="J1433" s="167"/>
      <c r="K1433" s="338">
        <f t="shared" si="72"/>
        <v>0</v>
      </c>
      <c r="L1433" s="34"/>
    </row>
    <row r="1434" spans="2:12" s="6" customFormat="1" ht="19.5" customHeight="1">
      <c r="B1434" s="85" t="s">
        <v>322</v>
      </c>
      <c r="C1434" s="77">
        <v>7100</v>
      </c>
      <c r="D1434" s="167"/>
      <c r="E1434" s="167"/>
      <c r="F1434" s="167"/>
      <c r="G1434" s="167"/>
      <c r="H1434" s="167"/>
      <c r="I1434" s="167"/>
      <c r="J1434" s="167"/>
      <c r="K1434" s="338">
        <f t="shared" si="72"/>
        <v>0</v>
      </c>
      <c r="L1434" s="34"/>
    </row>
    <row r="1435" spans="2:12" s="6" customFormat="1" ht="19.5" customHeight="1">
      <c r="B1435" s="85" t="s">
        <v>269</v>
      </c>
      <c r="C1435" s="77">
        <v>7200</v>
      </c>
      <c r="D1435" s="167"/>
      <c r="E1435" s="167"/>
      <c r="F1435" s="167"/>
      <c r="G1435" s="167"/>
      <c r="H1435" s="167"/>
      <c r="I1435" s="167"/>
      <c r="J1435" s="167"/>
      <c r="K1435" s="338">
        <f t="shared" si="72"/>
        <v>0</v>
      </c>
      <c r="L1435" s="34"/>
    </row>
    <row r="1436" spans="2:12" s="6" customFormat="1" ht="19.5" customHeight="1">
      <c r="B1436" s="85" t="s">
        <v>270</v>
      </c>
      <c r="C1436" s="77">
        <v>7300</v>
      </c>
      <c r="D1436" s="167"/>
      <c r="E1436" s="167"/>
      <c r="F1436" s="167"/>
      <c r="G1436" s="167"/>
      <c r="H1436" s="167"/>
      <c r="I1436" s="167"/>
      <c r="J1436" s="167"/>
      <c r="K1436" s="338">
        <f t="shared" si="72"/>
        <v>0</v>
      </c>
      <c r="L1436" s="34"/>
    </row>
    <row r="1437" spans="2:12" s="6" customFormat="1" ht="19.5" customHeight="1">
      <c r="B1437" s="85" t="s">
        <v>271</v>
      </c>
      <c r="C1437" s="77">
        <v>7410</v>
      </c>
      <c r="D1437" s="167"/>
      <c r="E1437" s="167"/>
      <c r="F1437" s="167"/>
      <c r="G1437" s="167"/>
      <c r="H1437" s="167"/>
      <c r="I1437" s="167"/>
      <c r="J1437" s="167"/>
      <c r="K1437" s="338">
        <f t="shared" si="72"/>
        <v>0</v>
      </c>
      <c r="L1437" s="34"/>
    </row>
    <row r="1438" spans="2:12" s="6" customFormat="1" ht="19.5" customHeight="1">
      <c r="B1438" s="85" t="s">
        <v>272</v>
      </c>
      <c r="C1438" s="77">
        <v>7500</v>
      </c>
      <c r="D1438" s="167"/>
      <c r="E1438" s="167"/>
      <c r="F1438" s="167"/>
      <c r="G1438" s="167"/>
      <c r="H1438" s="167"/>
      <c r="I1438" s="167"/>
      <c r="J1438" s="167"/>
      <c r="K1438" s="338">
        <f t="shared" si="72"/>
        <v>0</v>
      </c>
      <c r="L1438" s="34"/>
    </row>
    <row r="1439" spans="2:12" s="6" customFormat="1" ht="19.5" customHeight="1">
      <c r="B1439" s="85" t="s">
        <v>273</v>
      </c>
      <c r="C1439" s="77">
        <v>7600</v>
      </c>
      <c r="D1439" s="167"/>
      <c r="E1439" s="167"/>
      <c r="F1439" s="167"/>
      <c r="G1439" s="167"/>
      <c r="H1439" s="167"/>
      <c r="I1439" s="167"/>
      <c r="J1439" s="167"/>
      <c r="K1439" s="338">
        <f t="shared" si="72"/>
        <v>0</v>
      </c>
      <c r="L1439" s="34"/>
    </row>
    <row r="1440" spans="2:12" s="6" customFormat="1" ht="19.5" customHeight="1">
      <c r="B1440" s="85" t="s">
        <v>274</v>
      </c>
      <c r="C1440" s="77">
        <v>7700</v>
      </c>
      <c r="D1440" s="167"/>
      <c r="E1440" s="167"/>
      <c r="F1440" s="167"/>
      <c r="G1440" s="167"/>
      <c r="H1440" s="167"/>
      <c r="I1440" s="167"/>
      <c r="J1440" s="167"/>
      <c r="K1440" s="338">
        <f t="shared" si="72"/>
        <v>0</v>
      </c>
      <c r="L1440" s="34"/>
    </row>
    <row r="1441" spans="2:12" s="6" customFormat="1" ht="19.5" customHeight="1">
      <c r="B1441" s="85" t="s">
        <v>574</v>
      </c>
      <c r="C1441" s="77">
        <v>7800</v>
      </c>
      <c r="D1441" s="167"/>
      <c r="E1441" s="167"/>
      <c r="F1441" s="167"/>
      <c r="G1441" s="167"/>
      <c r="H1441" s="167"/>
      <c r="I1441" s="167"/>
      <c r="J1441" s="167"/>
      <c r="K1441" s="338">
        <f t="shared" si="72"/>
        <v>0</v>
      </c>
      <c r="L1441" s="34"/>
    </row>
    <row r="1442" spans="2:12" s="6" customFormat="1" ht="19.5" customHeight="1">
      <c r="B1442" s="85" t="s">
        <v>275</v>
      </c>
      <c r="C1442" s="77">
        <v>7900</v>
      </c>
      <c r="D1442" s="167"/>
      <c r="E1442" s="167"/>
      <c r="F1442" s="167"/>
      <c r="G1442" s="167"/>
      <c r="H1442" s="167"/>
      <c r="I1442" s="167"/>
      <c r="J1442" s="167"/>
      <c r="K1442" s="338">
        <f t="shared" si="72"/>
        <v>0</v>
      </c>
      <c r="L1442" s="34"/>
    </row>
    <row r="1443" spans="2:12" s="6" customFormat="1" ht="19.5" customHeight="1">
      <c r="B1443" s="85" t="s">
        <v>276</v>
      </c>
      <c r="C1443" s="77">
        <v>8100</v>
      </c>
      <c r="D1443" s="167"/>
      <c r="E1443" s="167"/>
      <c r="F1443" s="167"/>
      <c r="G1443" s="167"/>
      <c r="H1443" s="167"/>
      <c r="I1443" s="167"/>
      <c r="J1443" s="167"/>
      <c r="K1443" s="338">
        <f t="shared" si="72"/>
        <v>0</v>
      </c>
      <c r="L1443" s="34"/>
    </row>
    <row r="1444" spans="2:12" s="6" customFormat="1" ht="19.5" customHeight="1">
      <c r="B1444" s="85" t="s">
        <v>277</v>
      </c>
      <c r="C1444" s="77">
        <v>8200</v>
      </c>
      <c r="D1444" s="167"/>
      <c r="E1444" s="167"/>
      <c r="F1444" s="167"/>
      <c r="G1444" s="167"/>
      <c r="H1444" s="167"/>
      <c r="I1444" s="167"/>
      <c r="J1444" s="167"/>
      <c r="K1444" s="338">
        <f>ROUND(SUM(D1444:J1444),2)</f>
        <v>0</v>
      </c>
      <c r="L1444" s="34"/>
    </row>
    <row r="1445" spans="2:12" s="6" customFormat="1" ht="19.5" customHeight="1">
      <c r="B1445" s="85" t="s">
        <v>278</v>
      </c>
      <c r="C1445" s="77">
        <v>9100</v>
      </c>
      <c r="D1445" s="167"/>
      <c r="E1445" s="167"/>
      <c r="F1445" s="167"/>
      <c r="G1445" s="167"/>
      <c r="H1445" s="167"/>
      <c r="I1445" s="167"/>
      <c r="J1445" s="167"/>
      <c r="K1445" s="338">
        <f>ROUND(SUM(D1445:J1445),2)</f>
        <v>0</v>
      </c>
      <c r="L1445" s="34"/>
    </row>
    <row r="1446" spans="2:12" s="6" customFormat="1" ht="12.75">
      <c r="B1446" s="324" t="s">
        <v>27</v>
      </c>
      <c r="C1446" s="325"/>
      <c r="D1446" s="249"/>
      <c r="E1446" s="249"/>
      <c r="F1446" s="249"/>
      <c r="G1446" s="249"/>
      <c r="H1446" s="249"/>
      <c r="I1446" s="246"/>
      <c r="J1446" s="249"/>
      <c r="K1446" s="251"/>
      <c r="L1446" s="34"/>
    </row>
    <row r="1447" spans="2:12" s="6" customFormat="1" ht="19.5" customHeight="1">
      <c r="B1447" s="85" t="s">
        <v>279</v>
      </c>
      <c r="C1447" s="77">
        <v>7420</v>
      </c>
      <c r="D1447" s="252"/>
      <c r="E1447" s="252"/>
      <c r="F1447" s="252"/>
      <c r="G1447" s="252"/>
      <c r="H1447" s="252"/>
      <c r="I1447" s="167"/>
      <c r="J1447" s="252"/>
      <c r="K1447" s="338">
        <f>ROUND(I1447,2)</f>
        <v>0</v>
      </c>
      <c r="L1447" s="34"/>
    </row>
    <row r="1448" spans="2:12" s="6" customFormat="1" ht="19.5" customHeight="1">
      <c r="B1448" s="85" t="s">
        <v>280</v>
      </c>
      <c r="C1448" s="77">
        <v>9300</v>
      </c>
      <c r="D1448" s="252"/>
      <c r="E1448" s="252"/>
      <c r="F1448" s="252"/>
      <c r="G1448" s="252"/>
      <c r="H1448" s="252"/>
      <c r="I1448" s="167"/>
      <c r="J1448" s="252"/>
      <c r="K1448" s="338">
        <f>ROUND(I1448,2)</f>
        <v>0</v>
      </c>
      <c r="L1448" s="34"/>
    </row>
    <row r="1449" spans="2:12" s="6" customFormat="1" ht="12.75">
      <c r="B1449" s="324" t="s">
        <v>28</v>
      </c>
      <c r="C1449" s="325"/>
      <c r="D1449" s="249"/>
      <c r="E1449" s="249"/>
      <c r="F1449" s="249"/>
      <c r="G1449" s="249"/>
      <c r="H1449" s="249"/>
      <c r="I1449" s="249"/>
      <c r="J1449" s="246"/>
      <c r="K1449" s="251"/>
      <c r="L1449" s="34"/>
    </row>
    <row r="1450" spans="2:12" s="6" customFormat="1" ht="19.5" customHeight="1">
      <c r="B1450" s="85" t="s">
        <v>57</v>
      </c>
      <c r="C1450" s="77">
        <v>710</v>
      </c>
      <c r="D1450" s="252"/>
      <c r="E1450" s="252"/>
      <c r="F1450" s="252"/>
      <c r="G1450" s="252"/>
      <c r="H1450" s="252"/>
      <c r="I1450" s="252"/>
      <c r="J1450" s="167"/>
      <c r="K1450" s="338">
        <f>ROUND(J1450,2)</f>
        <v>0</v>
      </c>
      <c r="L1450" s="34"/>
    </row>
    <row r="1451" spans="2:12" s="6" customFormat="1" ht="19.5" customHeight="1">
      <c r="B1451" s="85" t="s">
        <v>281</v>
      </c>
      <c r="C1451" s="77">
        <v>720</v>
      </c>
      <c r="D1451" s="252"/>
      <c r="E1451" s="252"/>
      <c r="F1451" s="252"/>
      <c r="G1451" s="252"/>
      <c r="H1451" s="252"/>
      <c r="I1451" s="252"/>
      <c r="J1451" s="167"/>
      <c r="K1451" s="338">
        <f>ROUND(J1451,2)</f>
        <v>0</v>
      </c>
      <c r="L1451" s="34"/>
    </row>
    <row r="1452" spans="2:12" s="6" customFormat="1" ht="19.5" customHeight="1">
      <c r="B1452" s="233" t="s">
        <v>282</v>
      </c>
      <c r="C1452" s="326"/>
      <c r="D1452" s="337">
        <f>ROUND(SUM(D1428:D1445),2)</f>
        <v>93747.57</v>
      </c>
      <c r="E1452" s="339">
        <f>ROUND(SUM(E1428:E1445),2)</f>
        <v>37078.04</v>
      </c>
      <c r="F1452" s="339">
        <f>ROUND(SUM(F1428:F1445),2)</f>
        <v>0</v>
      </c>
      <c r="G1452" s="339">
        <f>ROUND(SUM(G1428:G1445),2)</f>
        <v>0</v>
      </c>
      <c r="H1452" s="339">
        <f>ROUND(SUM(H1428:H1445),2)</f>
        <v>291</v>
      </c>
      <c r="I1452" s="339">
        <f>ROUND(SUM(I1428:I1445)+SUM(I1447:I1448),2)</f>
        <v>0</v>
      </c>
      <c r="J1452" s="339">
        <f>ROUND(SUM(J1428:J1445)+SUM(J1450:J1451),2)</f>
        <v>2766.91</v>
      </c>
      <c r="K1452" s="339">
        <f>ROUND(SUM(D1452:J1452),2)</f>
        <v>133883.52</v>
      </c>
      <c r="L1452" s="34"/>
    </row>
    <row r="1453" s="6" customFormat="1" ht="12.75"/>
    <row r="1454" spans="1:2" s="6" customFormat="1" ht="15.75">
      <c r="A1454" s="327"/>
      <c r="B1454" s="6" t="s">
        <v>486</v>
      </c>
    </row>
    <row r="1455" s="6" customFormat="1" ht="12.75"/>
    <row r="1456" s="6" customFormat="1" ht="12.75">
      <c r="B1456" s="27" t="s">
        <v>39</v>
      </c>
    </row>
    <row r="1457" spans="2:12" s="6" customFormat="1" ht="12.75">
      <c r="B1457" s="212"/>
      <c r="C1457" s="79"/>
      <c r="D1457" s="80"/>
      <c r="E1457" s="80"/>
      <c r="F1457" s="80"/>
      <c r="G1457" s="80"/>
      <c r="H1457" s="80"/>
      <c r="I1457" s="80"/>
      <c r="J1457" s="80"/>
      <c r="K1457" s="211"/>
      <c r="L1457" s="68"/>
    </row>
    <row r="1458" spans="1:5" ht="16.5" customHeight="1">
      <c r="A1458" s="11" t="s">
        <v>165</v>
      </c>
      <c r="B1458" s="11"/>
      <c r="C1458" s="11"/>
      <c r="D1458" s="11"/>
      <c r="E1458" s="11"/>
    </row>
    <row r="1460" ht="11.25" customHeight="1"/>
  </sheetData>
  <sheetProtection/>
  <mergeCells count="60">
    <mergeCell ref="N961:N962"/>
    <mergeCell ref="C1081:C1082"/>
    <mergeCell ref="K1081:K1082"/>
    <mergeCell ref="H1384:H1385"/>
    <mergeCell ref="B1081:B1082"/>
    <mergeCell ref="C1142:C1143"/>
    <mergeCell ref="K1142:K1143"/>
    <mergeCell ref="B1142:B1143"/>
    <mergeCell ref="B1016:B1017"/>
    <mergeCell ref="C1016:C1017"/>
    <mergeCell ref="K1016:K1017"/>
    <mergeCell ref="B961:B962"/>
    <mergeCell ref="C961:C962"/>
    <mergeCell ref="B1384:B1385"/>
    <mergeCell ref="C1384:C1385"/>
    <mergeCell ref="D1384:D1385"/>
    <mergeCell ref="K673:K674"/>
    <mergeCell ref="B751:B752"/>
    <mergeCell ref="C751:C752"/>
    <mergeCell ref="K751:K752"/>
    <mergeCell ref="N903:N904"/>
    <mergeCell ref="B903:B904"/>
    <mergeCell ref="C903:C904"/>
    <mergeCell ref="K814:K815"/>
    <mergeCell ref="B814:B815"/>
    <mergeCell ref="C814:C815"/>
    <mergeCell ref="K607:K608"/>
    <mergeCell ref="K409:K410"/>
    <mergeCell ref="B475:B476"/>
    <mergeCell ref="K475:K476"/>
    <mergeCell ref="B541:B542"/>
    <mergeCell ref="B607:B608"/>
    <mergeCell ref="C607:C608"/>
    <mergeCell ref="B409:B410"/>
    <mergeCell ref="B369:B370"/>
    <mergeCell ref="I369:I370"/>
    <mergeCell ref="B83:B84"/>
    <mergeCell ref="C541:C542"/>
    <mergeCell ref="K541:K542"/>
    <mergeCell ref="C83:C84"/>
    <mergeCell ref="K83:K84"/>
    <mergeCell ref="B301:B302"/>
    <mergeCell ref="C301:C302"/>
    <mergeCell ref="K301:K302"/>
    <mergeCell ref="B1424:B1426"/>
    <mergeCell ref="B1416:E1416"/>
    <mergeCell ref="B1412:E1412"/>
    <mergeCell ref="B1413:E1413"/>
    <mergeCell ref="B1414:E1414"/>
    <mergeCell ref="B1415:E1415"/>
    <mergeCell ref="B1408:E1408"/>
    <mergeCell ref="B1409:E1409"/>
    <mergeCell ref="B1410:E1410"/>
    <mergeCell ref="B1411:E1411"/>
    <mergeCell ref="C409:C410"/>
    <mergeCell ref="C475:C476"/>
    <mergeCell ref="D1393:D1394"/>
    <mergeCell ref="B1406:E1406"/>
    <mergeCell ref="B673:B674"/>
    <mergeCell ref="C673:C674"/>
  </mergeCells>
  <dataValidations count="17">
    <dataValidation type="decimal" operator="greaterThanOrEqual" allowBlank="1" showInputMessage="1" showErrorMessage="1" errorTitle="Value Error" error="Value in this cell must be positive." sqref="E1264:E1281">
      <formula1>0</formula1>
    </dataValidation>
    <dataValidation type="decimal" operator="greaterThan" allowBlank="1" showInputMessage="1" showErrorMessage="1" promptTitle="Long-Term Liabilities" prompt="Please be sure these amounts agree to the government-wide statement of net position. The amount entered should equal the sum of portions due within one year and due after one year." sqref="D1250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position if the district has business-like activities to report. The amount entered should equal the sum of portions due within one year and due after one year." sqref="E1233:E1237 E1239 E1241:E1245 E1247:E1248 E1250 E1230:E1231">
      <formula1>0</formula1>
    </dataValidation>
    <dataValidation type="decimal" operator="greaterThanOrEqual" allowBlank="1" showInputMessage="1" showErrorMessage="1" promptTitle="Instructional Materials" prompt="Enter the science lab allocation with instructional materials. Do not include the library media allocation." sqref="F1269">
      <formula1>0</formula1>
    </dataValidation>
    <dataValidation type="decimal" operator="greaterThanOrEqual" allowBlank="1" showInputMessage="1" showErrorMessage="1" promptTitle="Instructional Materials" prompt="Only enter the library media. Do not include the science lab allocation." sqref="F1270">
      <formula1>0</formula1>
    </dataValidation>
    <dataValidation type="decimal" operator="greaterThanOrEqual" allowBlank="1" showInputMessage="1" showErrorMessage="1" sqref="F1271 F1273 F1275:F1276 F1279:F1281 I1264:I1281 D1298:G1301 D1305:D1309 F1305:G1309 D1316:G1316 D1319:F1319 D1324:G1327 D1332:D1334 D1345:F1347 D1349:F1351 D1353:F1355 D1357:F1359 D1365:F1365 G1264:G1281 D1387:G1390 D1396:D1398 D1404:G1404 F1406:F1415 D1428:J1445 I1447:I1448 J1450:J1451 D1103:J1106 D8:D9 D1100:J1101 D1089:J1096 D1083:J1086 D1215:D1219 D1045:D1046 E1209:F1209 D87:D103 D121:D123 D125:D130 D777 D165:D174 D969:M973 D975:M981 D217:D219 D221:D227 D966:M967 D963:M964 D827:J830 D1164:J1167 E86:J103 D328:D330 D332:D338 D1161:J1161 D779:D785 D1175:J1181 D1150:J1157 D1114:J1120 D1144:J1147 D854:J855 D832:J834 D863:J864 D1048:D1053 D1205:D1212 D436:D438 D440:D446 D502:D504 D506:D512 F1264:F1268 D568:D570 D572:D578 D1264:E1281 G1241:J1245 D634:D636 D638:D644 G1233:J1237 G1230:J1231 D700:D702 D704:D710 D857:J860 D868:J874 D851:J852 D1014 D1376:I1380 H1266 H1269:H1270 H1273 H1276 H1279">
      <formula1>0</formula1>
    </dataValidation>
    <dataValidation type="decimal" operator="lessThanOrEqual" allowBlank="1" showInputMessage="1" showErrorMessage="1" errorTitle="Value Error" error="Value in this cell must be negative." sqref="D984:M990 D133:D138 D230:D236 D968:M968 D965:M965 D647:D653 D515:D521 D581:D587 D713:D719 D788:D794 D449:D455 D341:D347 D853:J853 D861:J862 D865:J866 D877:J883 D856:J856 D1123:J1129 D1107:J1109 D1056:D1061 D1184:J1190 D1168:J1170">
      <formula1>0</formula1>
    </dataValidation>
    <dataValidation type="decimal" operator="lessThanOrEqual" allowBlank="1" showInputMessage="1" showErrorMessage="1" promptTitle="Negative Fund Balance" prompt="Only the negative residual of special purpose funds should be classified as unassigned. All assigned fund balances should be eliminated before reporting a negative unassigned fund balance." errorTitle="Unassigned Fund Balance" error="Only the negative residual of special purpose funds should be classified as unassigned. Please reclassify this positive fund balance as assigned." sqref="D1072 D247 D358 D466 D532 D598 D664 D730 D805 D894:J894 D1001:M1001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. The amount entered should equal the sum of portions due within one year and due after one year." sqref="D1231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 if the district has business-like activities to report. The amount entered should equal the sum of portions due within one year and due after one year." sqref="E1231">
      <formula1>0</formula1>
    </dataValidation>
    <dataValidation type="decimal" operator="greaterThanOrEqual" allowBlank="1" showInputMessage="1" showErrorMessage="1" promptTitle="Flexible Spending" prompt="Do not enter amounts in this table unless the district used categorical funding flexible spending as indicated on Page 23, Exhibit K-13, Schedule of Categorical Programs." sqref="D1375:I1375">
      <formula1>0</formula1>
    </dataValidation>
    <dataValidation type="decimal" operator="greaterThanOrEqual" allowBlank="1" showInputMessage="1" showErrorMessage="1" promptTitle="Additions and Deductions" prompt="Please be sure to enter total additions and total deductions instead of entering the net change as either an addition or deduction. These amounts are used in federal reporting." sqref="E1205:F1208 E1210:F1212 E1215:F1219">
      <formula1>0</formula1>
    </dataValidation>
    <dataValidation type="decimal" operator="greaterThanOrEqual" allowBlank="1" showInputMessage="1" showErrorMessage="1" errorTitle="Negative Amount" error="Based on the current resources method of accounting, expenditures are positive amounts." sqref="D87:D103 E86:J103">
      <formula1>0</formula1>
    </dataValidation>
    <dataValidation type="decimal" operator="greaterThanOrEqual" allowBlank="1" showInputMessage="1" showErrorMessage="1" errorTitle="Negative Revenue" error="Based on the current resources method of accounting, revenue cannot be negative except for change in value of investments." sqref="D7:D9 D12:D15 D18:D23 D25:D32 D34:D38 D41:D47 D50:D63 D65:D73 D164:D174 D177:D179 D182 D185:D193 D260:D263 D266:D278 D281 D284 D287:D291 D372:F375 D378:F378 D379:D381 G382 H383 D384:H388 D391:H391 D394:H394 D397:H399 D741 D744 D747:D748 D818:J819 D821:J821 D823:J824 D827:J833 D836:J839 D906:M907 D909:M909 D911:M919 D922:M928 D931:M933 D1011:D1013">
      <formula1>0</formula1>
    </dataValidation>
    <dataValidation type="decimal" operator="greaterThanOrEqual" allowBlank="1" showInputMessage="1" showErrorMessage="1" errorTitle="Gain on Investments" error="Record only the proceeds of sale of investments. If sold at a loss, first record the decrease in fair value in account 3433 then report the sale proceeds in account 3432." sqref="D48 D183 D285 D395:H395 D745 D831:J831 D929:M929">
      <formula1>0</formula1>
    </dataValidation>
    <dataValidation type="decimal" operator="greaterThanOrEqual" allowBlank="1" showInputMessage="1" showErrorMessage="1" errorTitle="Negative Expenditure" error="Based on the current resources method of accounting, an expenditure cannot be negative." sqref="D86:J103 I105:I106 J108:J109 D206:D213 D304:J321 I323:I324 D412:J429 I431:I432 D478:J495 I497:I498 D544:J561 I563:I564 D610:J627 I629:I630 D676:J693 I695:I696 D754:J770 I772:I773 D844:J847 D938:M946 D948:M951 D1019:J1035 I1037:I1038 J1040:J1041">
      <formula1>0</formula1>
    </dataValidation>
    <dataValidation type="decimal" operator="greaterThan" allowBlank="1" showInputMessage="1" showErrorMessage="1" promptTitle="Long-Term Liabilities" prompt="Please be sure these amounts agree to the government-wide statement of net position. The amount entered should equal the sum of portions due within one year and due after one year." sqref="D1230 D1231 D1233 D1234 D1235 D1236 D1237 D1239 D1241 D1242 D1243 D1244 D1245 D1247 D1248 D1249">
      <formula1>0</formula1>
    </dataValidation>
  </dataValidations>
  <printOptions horizontalCentered="1"/>
  <pageMargins left="0.25" right="0.25" top="0.5" bottom="0" header="0" footer="0"/>
  <pageSetup fitToHeight="1" fitToWidth="1" horizontalDpi="300" verticalDpi="300" orientation="portrait" paperSize="5" scale="98" r:id="rId1"/>
  <rowBreaks count="8" manualBreakCount="8">
    <brk id="38" max="255" man="1"/>
    <brk id="343" min="1" max="10" man="1"/>
    <brk id="458" max="255" man="1"/>
    <brk id="529" max="255" man="1"/>
    <brk id="600" max="255" man="1"/>
    <brk id="671" max="255" man="1"/>
    <brk id="742" max="255" man="1"/>
    <brk id="89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Dunn</dc:creator>
  <cp:keywords/>
  <dc:description/>
  <cp:lastModifiedBy>stej0404</cp:lastModifiedBy>
  <cp:lastPrinted>2013-09-06T15:43:52Z</cp:lastPrinted>
  <dcterms:created xsi:type="dcterms:W3CDTF">2000-07-06T13:27:15Z</dcterms:created>
  <dcterms:modified xsi:type="dcterms:W3CDTF">2013-09-09T18:24:10Z</dcterms:modified>
  <cp:category/>
  <cp:version/>
  <cp:contentType/>
  <cp:contentStatus/>
</cp:coreProperties>
</file>