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285" windowWidth="10395" windowHeight="7875" tabRatio="597" activeTab="0"/>
  </bookViews>
  <sheets>
    <sheet name="ESE139" sheetId="1" r:id="rId1"/>
  </sheets>
  <definedNames>
    <definedName name="ACwvu.Cap._.Proj._.Approp." localSheetId="0" hidden="1">'ESE139'!$B$913:$M$956</definedName>
    <definedName name="ACwvu.Cap._.Proj._.Est._.Rev." localSheetId="0" hidden="1">'ESE139'!$B$852:$N$910</definedName>
    <definedName name="ACwvu.Debt._.Service._.Approp." localSheetId="0" hidden="1">'ESE139'!$B$814:$J$849</definedName>
    <definedName name="ACwvu.Debt._.Service._.Est._.Rev." localSheetId="0" hidden="1">'ESE139'!$B$762:$J$811</definedName>
    <definedName name="ACwvu.Enterprise._.Funds." localSheetId="0" hidden="1">'ESE139'!$B$1040:$K$1102</definedName>
    <definedName name="ACwvu.Expend._.Trust._.Approp." localSheetId="0" hidden="1">'ESE139'!#REF!</definedName>
    <definedName name="ACwvu.Expend._.Trust._.Est._.Rev." localSheetId="0" hidden="1">'ESE139'!#REF!</definedName>
    <definedName name="ACwvu.Gen._.Approp." localSheetId="0" hidden="1">'ESE139'!$B$124:$K$172</definedName>
    <definedName name="ACwvu.Gen._.Est._.Rev." localSheetId="0" hidden="1">'ESE139'!$B$37:$D$119</definedName>
    <definedName name="ACwvu.Internal._.Service._.Funds." localSheetId="0" hidden="1">'ESE139'!$B$1105:$K$1167</definedName>
    <definedName name="ACwvu.Millages." localSheetId="0" hidden="1">'ESE139'!$B$1:$E$34</definedName>
    <definedName name="ACwvu.Nonexpend._.Trust._.Funds." localSheetId="0" hidden="1">'ESE139'!#REF!</definedName>
    <definedName name="ACwvu.Spe._.Rev._.FS._.Approp." localSheetId="0" hidden="1">'ESE139'!$B$221:$D$278</definedName>
    <definedName name="ACwvu.Spe._.Rev._.FS._.Est._.Rev." localSheetId="0" hidden="1">'ESE139'!$B$173:$D$218</definedName>
    <definedName name="ACwvu.Spe._.Rev._.Other._.Approp." localSheetId="0" hidden="1">'ESE139'!$B$578:$K$581</definedName>
    <definedName name="ACwvu.Spe._.Rev._.Other._.Est._.Rev." localSheetId="0" hidden="1">'ESE139'!$B$487:$D$491</definedName>
    <definedName name="_xlnm.Print_Area" localSheetId="0">'ESE139'!$B$911:$N$954</definedName>
    <definedName name="Rwvu.Cap._.Proj._.Approp." localSheetId="0" hidden="1">'ESE139'!$A:$A</definedName>
    <definedName name="Rwvu.Cap._.Proj._.Est._.Rev." localSheetId="0" hidden="1">'ESE139'!$A:$A</definedName>
    <definedName name="Rwvu.Enterprise._.Funds." localSheetId="0" hidden="1">'ESE139'!$A:$A</definedName>
    <definedName name="Rwvu.Expend._.Trust._.Approp." localSheetId="0" hidden="1">'ESE139'!$A:$A</definedName>
    <definedName name="Rwvu.Expend._.Trust._.Est._.Rev." localSheetId="0" hidden="1">'ESE139'!$A:$A</definedName>
    <definedName name="Rwvu.Internal._.Service._.Funds." localSheetId="0" hidden="1">'ESE139'!$A:$A</definedName>
    <definedName name="Rwvu.Nonexpend._.Trust._.Funds." localSheetId="0" hidden="1">'ESE139'!$A:$A</definedName>
    <definedName name="Swvu.Cap._.Proj._.Approp." localSheetId="0" hidden="1">'ESE139'!$B$913:$M$956</definedName>
    <definedName name="Swvu.Cap._.Proj._.Est._.Rev." localSheetId="0" hidden="1">'ESE139'!$B$852:$N$910</definedName>
    <definedName name="Swvu.Debt._.Service._.Approp." localSheetId="0" hidden="1">'ESE139'!$B$814:$J$849</definedName>
    <definedName name="Swvu.Debt._.Service._.Est._.Rev." localSheetId="0" hidden="1">'ESE139'!$B$762:$J$811</definedName>
    <definedName name="Swvu.Enterprise._.Funds." localSheetId="0" hidden="1">'ESE139'!$B$1040:$K$1102</definedName>
    <definedName name="Swvu.Expend._.Trust._.Approp." localSheetId="0" hidden="1">'ESE139'!#REF!</definedName>
    <definedName name="Swvu.Expend._.Trust._.Est._.Rev." localSheetId="0" hidden="1">'ESE139'!#REF!</definedName>
    <definedName name="Swvu.Gen._.Approp." localSheetId="0" hidden="1">'ESE139'!$B$124:$K$172</definedName>
    <definedName name="Swvu.Gen._.Est._.Rev." localSheetId="0" hidden="1">'ESE139'!$B$37:$D$119</definedName>
    <definedName name="Swvu.Internal._.Service._.Funds." localSheetId="0" hidden="1">'ESE139'!$B$1105:$K$1167</definedName>
    <definedName name="Swvu.Millages." localSheetId="0" hidden="1">'ESE139'!$B$1:$E$34</definedName>
    <definedName name="Swvu.Nonexpend._.Trust._.Funds." localSheetId="0" hidden="1">'ESE139'!#REF!</definedName>
    <definedName name="Swvu.Spe._.Rev._.FS._.Approp." localSheetId="0" hidden="1">'ESE139'!$B$221:$D$278</definedName>
    <definedName name="Swvu.Spe._.Rev._.FS._.Est._.Rev." localSheetId="0" hidden="1">'ESE139'!$B$173:$D$218</definedName>
    <definedName name="Swvu.Spe._.Rev._.Other._.Approp." localSheetId="0" hidden="1">'ESE139'!$B$578:$K$581</definedName>
    <definedName name="Swvu.Spe._.Rev._.Other._.Est._.Rev." localSheetId="0" hidden="1">'ESE139'!$B$487:$D$491</definedName>
    <definedName name="wrn.All._.Funds." hidden="1">{"pg  1 Millages",#N/A,FALSE,"ESE139";"pg  2 General Fund",#N/A,FALSE,"ESE139";"pg  3 General Fund",#N/A,FALSE,"ESE139";"pg  4 Food Services",#N/A,FALSE,"ESE139";"pg  5 Food Services",#N/A,FALSE,"ESE139";"pg  6 Other Federal Programs",#N/A,FALSE,"ESE139";"pg  7 Other Federal Programs",#N/A,FALSE,"ESE139";"pg  8 Targeted ARRA Stimulus Funds",#N/A,FALSE,"ESE139";"pg  9 Targeted ARRA Stimulus Funds",#N/A,FALSE,"ESE139";"pg 10 Other ARRA Stimulus Grants",#N/A,FALSE,"ESE139";"pg 11 Other ARRA Stimulus Grants",#N/A,FALSE,"ESE139";"Pg 12 Race To The Top",#N/A,FALSE,"ESE139";"pg 13 Race To The Top",#N/A,FALSE,"ESE139";"pg 14 Misc Special Revenue",#N/A,FALSE,"ESE139";"pg 15 Misc Special Revenue",#N/A,FALSE,"ESE139";"pg 16 Debt Service",#N/A,FALSE,"ESE139";"pg 17 Debt Service",#N/A,FALSE,"ESE139";"pg 18 Capital Projects",#N/A,FALSE,"ESE139";"pg 19 Capital Projects",#N/A,FALSE,"ESE139";"pg 20 Permanent Fund",#N/A,FALSE,"ESE139";"pg 21 Permanent Fund",#N/A,FALSE,"ESE139";"pg 22 Enterprise Funds",#N/A,FALSE,"ESE139";"pg 23 Internal Service Funds",#N/A,FALSE,"ESE139"}</definedName>
    <definedName name="wrn.Section._.1._.Millage." hidden="1">{"pg  1 Millages",#N/A,FALSE,"ESE139"}</definedName>
    <definedName name="wrn.Section._.2._.General._.Fund." hidden="1">{"pg  2 General Fund",#N/A,FALSE,"ESE139";"pg  3 General Fund",#N/A,FALSE,"ESE139"}</definedName>
    <definedName name="wrn.Section._.3._.Food._.Services." hidden="1">{"pg  4 Food Services",#N/A,FALSE,"ESE139";"pg  5 Food Services",#N/A,FALSE,"ESE139"}</definedName>
    <definedName name="wrn.Section._.4._.Special._.Revenue._.Other." hidden="1">{"pg  6 Other Federal Programs",#N/A,FALSE,"ESE139";"pg  7 Other Federal Programs",#N/A,FALSE,"ESE139"}</definedName>
    <definedName name="wrn.Section._.5._.Federal._.Stimulus._.Funds." hidden="1">{"pg  8 Targeted ARRA Stimulus Funds",#N/A,FALSE,"ESE139";"pg  9 Targeted ARRA Stimulus Funds",#N/A,FALSE,"ESE139";"pg 10 Other ARRA Stimulus Grants",#N/A,FALSE,"ESE139";"pg 11 Other ARRA Stimulus Grants",#N/A,FALSE,"ESE139";"Pg 12 Race To The Top",#N/A,FALSE,"ESE139";"pg 13 Race To The Top",#N/A,FALSE,"ESE139"}</definedName>
    <definedName name="wrn.Section._.6._.Special._.Revenue._.Misc.." hidden="1">{"pg 14 Misc Special Revenue",#N/A,FALSE,"ESE139";"pg 15 Misc Special Revenue",#N/A,FALSE,"ESE139"}</definedName>
    <definedName name="wrn.Section._.7._.Debt._.Service._.Funds." hidden="1">{"pg 16 Debt Service",#N/A,FALSE,"ESE139";"pg 17 Debt Service",#N/A,FALSE,"ESE139"}</definedName>
    <definedName name="wrn.Section._.8._.Capital._.Projects._.Funds." hidden="1">{"pg 18 Capital Projects",#N/A,FALSE,"ESE139";"pg 19 Capital Projects",#N/A,FALSE,"ESE139"}</definedName>
    <definedName name="wrn.Section._.9._.Permanent._.Fund." hidden="1">{"pg 20 Permanent Fund",#N/A,FALSE,"ESE139";"pg 21 Permanent Fund",#N/A,FALSE,"ESE139"}</definedName>
    <definedName name="wrn.Section10._.Enterprise._.Funds." hidden="1">{"pg 22 Enterprise Funds",#N/A,FALSE,"ESE139"}</definedName>
    <definedName name="wrn.Section11._.Internal._.Service._.Funds." hidden="1">{"pg 23 Internal Service Funds",#N/A,FALSE,"ESE139"}</definedName>
    <definedName name="wvu.Cap._.Proj._.Approp." localSheetId="0" hidden="1">{TRUE,TRUE,0.4,-15.8,385.2,202.8,FALSE,FALSE,TRUE,FALSE,0,2,#N/A,619,#N/A,2.1949685534591197,11.653846153846153,1,FALSE,FALSE,3,TRUE,1,FALSE,75,"Swvu.Cap._.Proj._.Approp.","ACwvu.Cap._.Proj._.Approp.",#N/A,FALSE,FALSE,0.001,0.001,0.001,0.001,2,"","",TRUE,TRUE,FALSE,FALSE,1,#N/A,1,1,"=R625C2:R665C13",FALSE,"Rwvu.Cap._.Proj._.Approp.",#N/A,FALSE,FALSE,FALSE,5,300,300,FALSE,FALSE,TRUE,TRUE,TRUE}</definedName>
    <definedName name="wvu.Cap._.Proj._.Est._.Rev." localSheetId="0" hidden="1">{TRUE,TRUE,0.4,-15.8,385.2,202.8,FALSE,FALSE,TRUE,FALSE,0,2,#N/A,573,#N/A,2.1949685534591197,11.407407407407407,1,FALSE,FALSE,3,TRUE,1,FALSE,75,"Swvu.Cap._.Proj._.Est._.Rev.","ACwvu.Cap._.Proj._.Est._.Rev.",#N/A,FALSE,FALSE,0.001,0.001,0.001,0.001,2,"","",TRUE,TRUE,FALSE,FALSE,1,#N/A,1,1,"=R572C2:R613C13",FALSE,"Rwvu.Cap._.Proj._.Est._.Rev.",#N/A,FALSE,FALSE,FALSE,5,300,300,FALSE,FALSE,TRUE,TRUE,TRUE}</definedName>
    <definedName name="wvu.Debt._.Service._.Approp." localSheetId="0" hidden="1">{TRUE,TRUE,-0.8,-17,387.6,205.2,FALSE,FALSE,TRUE,FALSE,0,1,#N/A,524,#N/A,1.975970425138632,9.4,1,FALSE,FALSE,3,TRUE,1,FALSE,100,"Swvu.Debt._.Service._.Approp.","ACwvu.Debt._.Service._.Approp.",#N/A,FALSE,FALSE,0.001,0.001,0.001,0.001,2,"","",TRUE,TRUE,FALSE,FALSE,1,#N/A,1,1,"=R527C2:R561C10",FALSE,#N/A,#N/A,FALSE,FALSE,FALSE,5,600,600,FALSE,FALSE,TRUE,TRUE,TRUE}</definedName>
    <definedName name="wvu.Debt._.Service._.Est._.Rev." localSheetId="0" hidden="1">{TRUE,TRUE,-1.25,-15.5,465,200.25,FALSE,FALSE,TRUE,FALSE,0,1,#N/A,466,#N/A,2.6424242424242426,9.952380952380953,1,FALSE,FALSE,3,TRUE,1,FALSE,100,"Swvu.Debt._.Service._.Est._.Rev.","ACwvu.Debt._.Service._.Est._.Rev.",#N/A,FALSE,FALSE,0.001,0.001,0.001,0.001,2,"","",TRUE,TRUE,FALSE,FALSE,1,#N/A,1,1,"=R469C2:R516C10",FALSE,#N/A,#N/A,FALSE,FALSE,FALSE,5,300,300,FALSE,FALSE,TRUE,TRUE,TRUE}</definedName>
    <definedName name="wvu.Enterprise._.Funds." localSheetId="0" hidden="1">{TRUE,TRUE,-2.75,-17,484.5,255.75,FALSE,FALSE,TRUE,FALSE,0,2,#N/A,671,#N/A,3.2661290322580645,17.8125,1,FALSE,FALSE,3,TRUE,1,FALSE,75,"Swvu.Enterprise._.Funds.","ACwvu.Enterprise._.Funds.",#N/A,FALSE,FALSE,0.001,0.001,0.001,0.001,2,"","",TRUE,TRUE,FALSE,FALSE,1,#N/A,1,1,"=R671C2:R725C11",FALSE,"Rwvu.Enterprise._.Funds.",#N/A,FALSE,FALSE,FALSE,5,600,600,FALSE,FALSE,TRUE,TRUE,TRUE}</definedName>
    <definedName name="wvu.Expend._.Trust._.Approp." localSheetId="0" hidden="1">{TRUE,TRUE,0.4,-15.8,385.2,202.8,FALSE,FALSE,TRUE,FALSE,0,2,#N/A,907,#N/A,2.1949685534591197,11.44,1,FALSE,FALSE,3,TRUE,1,FALSE,75,"Swvu.Expend._.Trust._.Approp.","ACwvu.Expend._.Trust._.Approp.",#N/A,FALSE,FALSE,0.001,0.001,0.001,0.001,2,"","",TRUE,TRUE,FALSE,FALSE,1,#N/A,1,1,"=R909C2:R947C11",FALSE,"Rwvu.Expend._.Trust._.Approp.",#N/A,FALSE,FALSE,FALSE,5,300,300,FALSE,FALSE,TRUE,TRUE,TRUE}</definedName>
    <definedName name="wvu.Expend._.Trust._.Est._.Rev." localSheetId="0" hidden="1">{TRUE,TRUE,0.4,-15.8,385.2,202.8,FALSE,FALSE,TRUE,FALSE,0,2,#N/A,861,#N/A,2.1949685534591197,10.814814814814815,1,FALSE,FALSE,3,TRUE,1,FALSE,75,"Swvu.Expend._.Trust._.Est._.Rev.","ACwvu.Expend._.Trust._.Est._.Rev.",#N/A,FALSE,FALSE,0.001,0.001,0.001,0.001,2,"","",TRUE,TRUE,FALSE,FALSE,1,#N/A,1,1,"=R865C2:R898C11",FALSE,"Rwvu.Expend._.Trust._.Est._.Rev.",#N/A,FALSE,FALSE,FALSE,5,300,300,FALSE,FALSE,TRUE,TRUE,TRUE}</definedName>
    <definedName name="wvu.Gen._.Approp." localSheetId="0" hidden="1">{TRUE,TRUE,-2.75,-17,484.5,255.75,FALSE,FALSE,TRUE,FALSE,0,2,#N/A,163,#N/A,2.0545454545454547,12.692307692307692,1,FALSE,FALSE,3,TRUE,1,FALSE,100,"Swvu.Gen._.Approp.","ACwvu.Gen._.Approp.",#N/A,FALSE,FALSE,0.001,0.001,0.001,0.001,2,"","",TRUE,TRUE,FALSE,FALSE,1,#N/A,1,1,"=R163C2:R208C11",FALSE,#N/A,#N/A,FALSE,FALSE,FALSE,5,#N/A,#N/A,FALSE,FALSE,TRUE,TRUE,TRUE}</definedName>
    <definedName name="wvu.Gen._.Est._.Rev." localSheetId="0" hidden="1">{TRUE,TRUE,-2.75,-17,484.5,255.75,FALSE,FALSE,TRUE,FALSE,0,2,#N/A,76,#N/A,2.0545454545454547,14,1,FALSE,FALSE,3,TRUE,1,FALSE,100,"Swvu.Gen._.Est._.Rev.","ACwvu.Gen._.Est._.Rev.",#N/A,FALSE,FALSE,0.001,0.001,0.001,0.001,1,"","",TRUE,TRUE,FALSE,FALSE,1,#N/A,1,1,"=R76C2:R151C4",FALSE,#N/A,#N/A,FALSE,FALSE,FALSE,5,#N/A,#N/A,FALSE,FALSE,TRUE,TRUE,TRUE}</definedName>
    <definedName name="wvu.Internal._.Service._.Funds." localSheetId="0" hidden="1">{TRUE,TRUE,0.4,-15.8,385.2,202.8,FALSE,FALSE,TRUE,FALSE,0,2,#N/A,734,#N/A,2.1949685534591197,12.26086956521739,1,FALSE,FALSE,3,TRUE,1,FALSE,75,"Swvu.Internal._.Service._.Funds.","ACwvu.Internal._.Service._.Funds.",#N/A,FALSE,FALSE,0.001,0.001,0.001,0.001,2,"","",TRUE,TRUE,FALSE,FALSE,1,#N/A,1,1,"=R736C2:R790C11",FALSE,"Rwvu.Internal._.Service._.Funds.",#N/A,FALSE,FALSE,FALSE,5,300,300,FALSE,FALSE,TRUE,TRUE,TRUE}</definedName>
    <definedName name="wvu.Millages." localSheetId="0" hidden="1">{TRUE,TRUE,-0.8,-17,387.6,205.2,FALSE,FALSE,TRUE,FALSE,0,1,#N/A,1,#N/A,1.975970425138632,10.23076923076923,1,FALSE,FALSE,3,TRUE,1,FALSE,100,"Swvu.Millages.","ACwvu.Millages.",#N/A,FALSE,FALSE,0.001,0.001,0.001,0.001,1,"","",TRUE,TRUE,FALSE,FALSE,1,#N/A,1,1,"=R1C2:R67C5",FALSE,#N/A,#N/A,FALSE,FALSE,FALSE,5,600,600,FALSE,FALSE,TRUE,TRUE,TRUE}</definedName>
    <definedName name="wvu.Nonexpend._.Trust._.Funds." localSheetId="0" hidden="1">{TRUE,TRUE,0.4,-15.8,385.2,202.8,FALSE,FALSE,TRUE,FALSE,0,2,#N/A,796,#N/A,2.1949685534591197,12.391304347826088,1,FALSE,FALSE,3,TRUE,1,FALSE,75,"Swvu.Nonexpend._.Trust._.Funds.","ACwvu.Nonexpend._.Trust._.Funds.",#N/A,FALSE,FALSE,0.001,0.001,0.001,0.001,2,"","",TRUE,TRUE,FALSE,FALSE,1,#N/A,1,1,"=R801C2:R852C11",FALSE,"Rwvu.Nonexpend._.Trust._.Funds.",#N/A,FALSE,FALSE,FALSE,5,300,300,FALSE,FALSE,TRUE,TRUE,TRUE}</definedName>
    <definedName name="wvu.Spe._.Rev._.FS._.Approp." localSheetId="0" hidden="1">{TRUE,TRUE,-2.75,-17,484.5,255.75,FALSE,FALSE,TRUE,FALSE,0,1,#N/A,289,#N/A,2.7818181818181817,13.333333333333334,1,FALSE,FALSE,3,TRUE,1,FALSE,100,"Swvu.Spe._.Rev._.FS._.Approp.","ACwvu.Spe._.Rev._.FS._.Approp.",#N/A,FALSE,FALSE,0.001,0.001,0.001,0.001,1,"","",TRUE,TRUE,FALSE,FALSE,1,#N/A,1,1,"=R290C2:R332C4",FALSE,#N/A,#N/A,FALSE,FALSE,FALSE,5,600,600,FALSE,FALSE,TRUE,TRUE,TRUE}</definedName>
    <definedName name="wvu.Spe._.Rev._.FS._.Est._.Rev." localSheetId="0" hidden="1">{TRUE,TRUE,-2.75,-17,484.5,255.75,FALSE,FALSE,TRUE,FALSE,0,1,#N/A,219,#N/A,2.7818181818181817,11.666666666666666,1,FALSE,FALSE,3,TRUE,1,FALSE,100,"Swvu.Spe._.Rev._.FS._.Est._.Rev.","ACwvu.Spe._.Rev._.FS._.Est._.Rev.",#N/A,FALSE,FALSE,0.001,0.001,0.001,0.001,1,"","",TRUE,TRUE,FALSE,FALSE,1,#N/A,1,1,"=R219C2:R280C4",FALSE,#N/A,#N/A,FALSE,FALSE,FALSE,5,600,600,FALSE,FALSE,TRUE,TRUE,TRUE}</definedName>
    <definedName name="wvu.Spe._.Rev._.Other._.Approp." localSheetId="0" hidden="1">{TRUE,TRUE,-2.75,-17,484.5,255.75,FALSE,FALSE,TRUE,FALSE,0,1,#N/A,419,#N/A,2.7818181818181817,11.2,1,FALSE,FALSE,3,TRUE,1,FALSE,100,"Swvu.Spe._.Rev._.Other._.Approp.","ACwvu.Spe._.Rev._.Other._.Approp.",#N/A,FALSE,FALSE,0.001,0.001,0.001,0.001,2,"","",TRUE,TRUE,FALSE,FALSE,1,#N/A,1,1,"=R419C2:R459C11",FALSE,#N/A,#N/A,FALSE,FALSE,FALSE,5,600,600,FALSE,FALSE,TRUE,TRUE,TRUE}</definedName>
    <definedName name="wvu.Spe._.Rev._.Other._.Est._.Rev." localSheetId="0" hidden="1">{TRUE,TRUE,-1.25,-15.5,465,200.25,FALSE,FALSE,TRUE,FALSE,0,3,#N/A,402,#N/A,3.466666666666667,9.380952380952381,1,FALSE,FALSE,3,TRUE,1,FALSE,100,"Swvu.Spe._.Rev._.Other._.Est._.Rev.","ACwvu.Spe._.Rev._.Other._.Est._.Rev.",#N/A,FALSE,FALSE,0.001,0.001,0.001,0.001,1,"","",TRUE,TRUE,FALSE,FALSE,1,#N/A,1,1,"=R342C2:R408C4",FALSE,#N/A,#N/A,FALSE,FALSE,FALSE,5,300,300,FALSE,FALSE,TRUE,TRUE,TRUE}</definedName>
    <definedName name="Z_110BB1A4_0227_4977_BF1F_9E478DA21883_.wvu.PrintArea" localSheetId="0" hidden="1">'ESE139'!$B$279:$D$335</definedName>
    <definedName name="Z_22B5572E_7B8C_45BC_BB6D_C8DA819DDE20_.wvu.PrintArea" localSheetId="0" hidden="1">'ESE139'!$B$957:$D$986</definedName>
    <definedName name="Z_2387E42A_C19B_4990_9CD5_DDA8BAEE32BF_.wvu.PrintArea" localSheetId="0" hidden="1">'ESE139'!$B$1:$E$34</definedName>
    <definedName name="Z_2D9B4964_E067_4AD7_A1A0_D09761D94351_.wvu.PrintArea" localSheetId="0" hidden="1">'ESE139'!$B$1103:$K$1165</definedName>
    <definedName name="Z_2ED9714E_E69A_45AC_B59C_842C5E8FCA0B_.wvu.PrintArea" localSheetId="0" hidden="1">'ESE139'!$B$760:$K$809</definedName>
    <definedName name="Z_329BC933_3101_42CA_A9BA_02B630AD4C4D_.wvu.PrintArea" localSheetId="0" hidden="1">'ESE139'!$B$220:$D$276</definedName>
    <definedName name="Z_41B73C7E_813B_43C1_AFC1_4E062906B56B_.wvu.PrintArea" localSheetId="0" hidden="1">'ESE139'!$B$435:$L$483</definedName>
    <definedName name="Z_4AB9D5DD_4866_4560_A1CA_64A54C5A45A1_.wvu.PrintArea" localSheetId="0" hidden="1">'ESE139'!$B$338:$K$386</definedName>
    <definedName name="Z_52D35FF6_2394_4BD9_BB1B_6346C5E197F4_.wvu.PrintArea" localSheetId="0" hidden="1">'ESE139'!$B$531:$K$579</definedName>
    <definedName name="Z_57AA53F5_8002_4E4B_A500_7195E38D707C_.wvu.PrintArea" localSheetId="0" hidden="1">'ESE139'!$B$389:$D$432</definedName>
    <definedName name="Z_62E25530_70FF_4406_BD9A_AE766D60A8A8_.wvu.PrintArea" localSheetId="0" hidden="1">'ESE139'!$B$710:$K$757</definedName>
    <definedName name="Z_69B57E73_AF16_4791_8BD9_0C9628712110_.wvu.PrintArea" localSheetId="0" hidden="1">'ESE139'!$B$582:$D$621</definedName>
    <definedName name="Z_6E7813B4_8ADA_4229_88A4_B9C7405A50A9_.wvu.PrintArea" localSheetId="0" hidden="1">'ESE139'!$B$812:$K$847</definedName>
    <definedName name="Z_88C94AEF_FB64_4F0C_905A_7423BEC1D731_.wvu.PrintArea" localSheetId="0" hidden="1">'ESE139'!$B$486:$D$528</definedName>
    <definedName name="Z_9D69BA22_F143_48C6_B2DD_B463C30A62A5_.wvu.PrintArea" localSheetId="0" hidden="1">'ESE139'!$B$988:$K$1035</definedName>
    <definedName name="Z_A8E04459_8B9A_4C5B_B546_522CBA70B664_.wvu.PrintArea" localSheetId="0" hidden="1">'ESE139'!$B$122:$K$170</definedName>
    <definedName name="Z_AB5F0D89_D10F_43F4_AE42_F1EB00FC3A61_.wvu.PrintArea" localSheetId="0" hidden="1">'ESE139'!$B$173:$D$217</definedName>
    <definedName name="Z_AF53A298_BDF9_4BB8_8C0A_E4131B42D958_.wvu.PrintArea" localSheetId="0" hidden="1">'ESE139'!$B$850:$N$908</definedName>
    <definedName name="Z_B2D93EAD_863D_4ADF_9EDF_8BD08A2D05E7_.wvu.PrintArea" localSheetId="0" hidden="1">'ESE139'!$B$37:$D$119</definedName>
    <definedName name="Z_B4FB0801_110D_4D44_AF59_93C44A02CB57_.wvu.PrintArea" localSheetId="0" hidden="1">'ESE139'!$B$911:$N$954</definedName>
    <definedName name="Z_BBF0171B_6480_4396_9109_A13992170D27_.wvu.PrintArea" localSheetId="0" hidden="1">'ESE139'!$B$1038:$K$1100</definedName>
    <definedName name="Z_CE4D501F_7181_4216_923D_32FC2816889C_.wvu.PrintArea" localSheetId="0" hidden="1">'ESE139'!$B$624:$K$672</definedName>
    <definedName name="Z_DB7EFEF5_753C_4257_B02B_BA76B35D1310_.wvu.PrintArea" localSheetId="0" hidden="1">'ESE139'!$B$675:$D$707</definedName>
    <definedName name="Z_F70C5F3E_7157_48D1_81EB_74F252CB56A7_.wvu.PrintArea" localSheetId="0" hidden="1">'ESE139'!$B$624:$K$672</definedName>
  </definedNames>
  <calcPr fullCalcOnLoad="1"/>
</workbook>
</file>

<file path=xl/sharedStrings.xml><?xml version="1.0" encoding="utf-8"?>
<sst xmlns="http://schemas.openxmlformats.org/spreadsheetml/2006/main" count="1330" uniqueCount="499">
  <si>
    <t xml:space="preserve">DISTRICT SUMMARY BUDGET  </t>
  </si>
  <si>
    <t>p1</t>
  </si>
  <si>
    <t>DISTRICT MILLAGE LEVIES</t>
  </si>
  <si>
    <t>Nonvoted</t>
  </si>
  <si>
    <t>Voted</t>
  </si>
  <si>
    <t>Total</t>
  </si>
  <si>
    <t xml:space="preserve">ESE  139                                                                                                             </t>
  </si>
  <si>
    <t>p2</t>
  </si>
  <si>
    <t xml:space="preserve">DISTRICT SUMMARY BUDGET </t>
  </si>
  <si>
    <t>Account</t>
  </si>
  <si>
    <t>ESTIMATED REVENUES</t>
  </si>
  <si>
    <t>Number</t>
  </si>
  <si>
    <t>FEDERAL:</t>
  </si>
  <si>
    <t>STATE:</t>
  </si>
  <si>
    <t>LOCAL:</t>
  </si>
  <si>
    <t xml:space="preserve">TOTAL ESTIMATED REVENUES </t>
  </si>
  <si>
    <t>OTHER FINANCING SOURCES:</t>
  </si>
  <si>
    <t>Transfers In:</t>
  </si>
  <si>
    <t>TOTAL OTHER FINANCING SOURCES</t>
  </si>
  <si>
    <t xml:space="preserve">TOTAL ESTIMATED REVENUES, OTHER </t>
  </si>
  <si>
    <t>p3</t>
  </si>
  <si>
    <t>Totals</t>
  </si>
  <si>
    <t>Salaries</t>
  </si>
  <si>
    <t>Employee Benefits</t>
  </si>
  <si>
    <t>Purchased Services</t>
  </si>
  <si>
    <t>Energy Services</t>
  </si>
  <si>
    <t>Materials &amp; Supplies</t>
  </si>
  <si>
    <t>Capital Outlay</t>
  </si>
  <si>
    <t>APPROPRIATIONS</t>
  </si>
  <si>
    <t xml:space="preserve">TOTAL APPROPRIATIONS </t>
  </si>
  <si>
    <t>OTHER FINANCING USES:</t>
  </si>
  <si>
    <t>Transfers Out:  (Function 9700)</t>
  </si>
  <si>
    <t xml:space="preserve">TOTAL OTHER FINANCING USES </t>
  </si>
  <si>
    <t>ESE 139</t>
  </si>
  <si>
    <t>p4</t>
  </si>
  <si>
    <t>FEDERAL DIRECT:</t>
  </si>
  <si>
    <t>TOTAL ESTIMATED REVENUES, OTHER FINANCING</t>
  </si>
  <si>
    <t>p5</t>
  </si>
  <si>
    <t>p6</t>
  </si>
  <si>
    <t>p7</t>
  </si>
  <si>
    <t>Motor Vehicle</t>
  </si>
  <si>
    <t>Other</t>
  </si>
  <si>
    <t>Revenue Bonds</t>
  </si>
  <si>
    <t>Debt Service</t>
  </si>
  <si>
    <t>STATE SOURCES:</t>
  </si>
  <si>
    <t>LOCAL SOURCES:</t>
  </si>
  <si>
    <t xml:space="preserve">TOTAL ESTIMATED REVENUES, OTHER FINANCING </t>
  </si>
  <si>
    <t>ESE139</t>
  </si>
  <si>
    <t>Transfers Out: (Function 9700)</t>
  </si>
  <si>
    <t xml:space="preserve">Capital Outlay </t>
  </si>
  <si>
    <t xml:space="preserve">Public Education Capital Outlay (PECO) </t>
  </si>
  <si>
    <t>Classrooms First Program</t>
  </si>
  <si>
    <t xml:space="preserve">District Local Capital Improvement Tax </t>
  </si>
  <si>
    <t>OTHER FINANCING SOURCES</t>
  </si>
  <si>
    <t xml:space="preserve">TOTAL ESTIMATED REVENUES, OTHER  </t>
  </si>
  <si>
    <t>p11</t>
  </si>
  <si>
    <t xml:space="preserve"> ESE 139</t>
  </si>
  <si>
    <t>z</t>
  </si>
  <si>
    <t>o</t>
  </si>
  <si>
    <t>n</t>
  </si>
  <si>
    <t>Object</t>
  </si>
  <si>
    <t>ESTIMATED EXPENSES</t>
  </si>
  <si>
    <t>end</t>
  </si>
  <si>
    <t xml:space="preserve">Transfers In:  </t>
  </si>
  <si>
    <t>TOTAL OTHER FINANCING USES</t>
  </si>
  <si>
    <t>Consortium</t>
  </si>
  <si>
    <t>Federal Direct</t>
  </si>
  <si>
    <t>State Sources</t>
  </si>
  <si>
    <t>Local Sources</t>
  </si>
  <si>
    <t>Debt Service: (Function 9200)</t>
  </si>
  <si>
    <t>Loss Recoveries</t>
  </si>
  <si>
    <t>OTHER FINANCING USES</t>
  </si>
  <si>
    <t>TOTAL APPROPRIATIONS, OTHER FINANCING</t>
  </si>
  <si>
    <t xml:space="preserve">Consortium </t>
  </si>
  <si>
    <t xml:space="preserve"> Programs</t>
  </si>
  <si>
    <t>Other Internal</t>
  </si>
  <si>
    <t>Service</t>
  </si>
  <si>
    <t>Interest on Undistributed CO &amp; DS</t>
  </si>
  <si>
    <t>Charter School Capital Outlay Funding</t>
  </si>
  <si>
    <t>Other Miscellaneous State Revenue</t>
  </si>
  <si>
    <t>Tax Redemptions</t>
  </si>
  <si>
    <t>Miscellaneous Local Sources</t>
  </si>
  <si>
    <t>Impact Fees</t>
  </si>
  <si>
    <t>SECTION I.  ASSESSMENT AND MILLAGE LEVIES</t>
  </si>
  <si>
    <t>p12</t>
  </si>
  <si>
    <t>p13</t>
  </si>
  <si>
    <t>p10</t>
  </si>
  <si>
    <t>Page 1</t>
  </si>
  <si>
    <t>SECTION II.  GENERAL FUND - FUND 100</t>
  </si>
  <si>
    <t>Page 2</t>
  </si>
  <si>
    <t xml:space="preserve">ESE 139                                                                                                    </t>
  </si>
  <si>
    <t>SECTION II.  GENERAL FUND - FUND 100 (Continued)</t>
  </si>
  <si>
    <t>Page 3</t>
  </si>
  <si>
    <t>SECTION III.  SPECIAL REVENUE FUNDS - FOOD SERVICES - FUND 410</t>
  </si>
  <si>
    <t>Page 4</t>
  </si>
  <si>
    <t xml:space="preserve">ESE 139                                                                          </t>
  </si>
  <si>
    <t>Page 5</t>
  </si>
  <si>
    <t xml:space="preserve">SECTION III.  SPECIAL REVENUE FUNDS - FOOD SERVICES - </t>
  </si>
  <si>
    <t>FUND 410 (CONTINUED)</t>
  </si>
  <si>
    <t xml:space="preserve">ESE 139                                                                         </t>
  </si>
  <si>
    <t>Page 7</t>
  </si>
  <si>
    <t>Page 10</t>
  </si>
  <si>
    <t>Page 11</t>
  </si>
  <si>
    <t>Page 12</t>
  </si>
  <si>
    <t>Page 13</t>
  </si>
  <si>
    <t>Page 14</t>
  </si>
  <si>
    <t>BUDGET</t>
  </si>
  <si>
    <t>pNAV</t>
  </si>
  <si>
    <t>pRLE</t>
  </si>
  <si>
    <t>pCODT</t>
  </si>
  <si>
    <t>pAM</t>
  </si>
  <si>
    <t>pCIT</t>
  </si>
  <si>
    <t>pIST</t>
  </si>
  <si>
    <t>OPERATING REVENUES:</t>
  </si>
  <si>
    <t>NONOPERATING REVENUES:</t>
  </si>
  <si>
    <t>TOTAL OPERATING REVENUES, NONOPERATING</t>
  </si>
  <si>
    <t>OPERATING EXPENSES: (Function 9900)</t>
  </si>
  <si>
    <t>NONOPERATING EXPENSES: (Function 9900)</t>
  </si>
  <si>
    <t>TOTAL OPERATING EXPENSES, NONOPERATING</t>
  </si>
  <si>
    <t>Loans</t>
  </si>
  <si>
    <t>FEDERAL THROUGH STATE AND LOCAL:</t>
  </si>
  <si>
    <t>Racing Commission Funds</t>
  </si>
  <si>
    <t>Appropriations: (Functions 7400/9200)</t>
  </si>
  <si>
    <t>Sale of Capital Assets</t>
  </si>
  <si>
    <t xml:space="preserve">CO &amp; DS Distributed </t>
  </si>
  <si>
    <t>General Education Development (GED) Testing Fees</t>
  </si>
  <si>
    <t>A.  Certification of Taxable Value of Property in County by Property Appraiser</t>
  </si>
  <si>
    <t>B.  Millage Levies on Nonexempt Property:</t>
  </si>
  <si>
    <t>TOTAL MILLS</t>
  </si>
  <si>
    <t xml:space="preserve">Federal Impact, Current Operations </t>
  </si>
  <si>
    <t xml:space="preserve">Reserve Officers Training Corps (ROTC) </t>
  </si>
  <si>
    <t>Miscellaneous Federal Direct</t>
  </si>
  <si>
    <t>Total Federal Direct</t>
  </si>
  <si>
    <t>Medicaid</t>
  </si>
  <si>
    <t>National Forest Funds</t>
  </si>
  <si>
    <t>Federal Through Local</t>
  </si>
  <si>
    <t>Total Federal Through State And Local</t>
  </si>
  <si>
    <t>Florida Education Finance Program (FEFP)</t>
  </si>
  <si>
    <t>Workforce Development</t>
  </si>
  <si>
    <t>Workforce  Development Capitalization Incentive Grant</t>
  </si>
  <si>
    <t>Workforce Education Performance Incentive</t>
  </si>
  <si>
    <t>Adults With Disabilities</t>
  </si>
  <si>
    <t>Diagnostic and Learning Resources Centers</t>
  </si>
  <si>
    <t xml:space="preserve">State Forest Funds </t>
  </si>
  <si>
    <t>State License Tax</t>
  </si>
  <si>
    <t>Class Size Reduction Operating Funds</t>
  </si>
  <si>
    <t>Excellent Teaching Program</t>
  </si>
  <si>
    <t>Voluntary Prekindergarten Program</t>
  </si>
  <si>
    <t xml:space="preserve">Preschool Projects </t>
  </si>
  <si>
    <t>Reading Programs</t>
  </si>
  <si>
    <t>Total State</t>
  </si>
  <si>
    <t>Payment in Lieu of Taxes</t>
  </si>
  <si>
    <t>Excess Fees</t>
  </si>
  <si>
    <t xml:space="preserve">Rent </t>
  </si>
  <si>
    <t>Adult General Education Course Fees</t>
  </si>
  <si>
    <t>Postsecondary Vocational Course Fees</t>
  </si>
  <si>
    <t>Continuing Workforce Education Course Fees</t>
  </si>
  <si>
    <t>Capital Improvement Fees</t>
  </si>
  <si>
    <t>Postsecondary Lab Fees</t>
  </si>
  <si>
    <t>Lifelong Learning Fees</t>
  </si>
  <si>
    <t>Financial Aid Fees</t>
  </si>
  <si>
    <t>Other Student Fees</t>
  </si>
  <si>
    <t>Preschool Program Fees</t>
  </si>
  <si>
    <t>Prekindergarten Early Intervention Fees</t>
  </si>
  <si>
    <t>Total Local</t>
  </si>
  <si>
    <t>From Debt Service Funds</t>
  </si>
  <si>
    <t>From Capital Projects Funds</t>
  </si>
  <si>
    <t xml:space="preserve">From Special Revenue Funds </t>
  </si>
  <si>
    <t>From Internal Service Funds</t>
  </si>
  <si>
    <t>From Enterprise Funds</t>
  </si>
  <si>
    <t xml:space="preserve">Total Transfers In </t>
  </si>
  <si>
    <t xml:space="preserve">Instruction </t>
  </si>
  <si>
    <t xml:space="preserve">Instructional Media Services </t>
  </si>
  <si>
    <t>Instruction and Curriculum Development Services</t>
  </si>
  <si>
    <t>Instructional Staff Training Services</t>
  </si>
  <si>
    <t xml:space="preserve">General Administration </t>
  </si>
  <si>
    <t>School Administration</t>
  </si>
  <si>
    <t>Facilities Acquisition and Construction</t>
  </si>
  <si>
    <t>Fiscal Services</t>
  </si>
  <si>
    <t xml:space="preserve">Central Services </t>
  </si>
  <si>
    <t xml:space="preserve">Operation of Plant </t>
  </si>
  <si>
    <t xml:space="preserve">Maintenance of Plant </t>
  </si>
  <si>
    <t>Administrative Technology Services</t>
  </si>
  <si>
    <t xml:space="preserve">Community Services </t>
  </si>
  <si>
    <t>To Debt Service Funds</t>
  </si>
  <si>
    <t>To Capital Projects Funds</t>
  </si>
  <si>
    <t xml:space="preserve">To Special Revenue Funds </t>
  </si>
  <si>
    <t>To Internal Service Funds</t>
  </si>
  <si>
    <t>To Enterprise Funds</t>
  </si>
  <si>
    <t>Total Transfers Out</t>
  </si>
  <si>
    <t>AND FUND BALANCE</t>
  </si>
  <si>
    <t>National School Lunch Act</t>
  </si>
  <si>
    <t>Miscellaneous Federal Through State</t>
  </si>
  <si>
    <t>School Breakfast Supplement</t>
  </si>
  <si>
    <t>School Lunch Supplement</t>
  </si>
  <si>
    <t xml:space="preserve">Food Service </t>
  </si>
  <si>
    <t>Other Miscellaneous Local Sources</t>
  </si>
  <si>
    <t>From General Fund</t>
  </si>
  <si>
    <t>Interfund Transfer</t>
  </si>
  <si>
    <t xml:space="preserve">Salaries </t>
  </si>
  <si>
    <t xml:space="preserve">Purchased Services </t>
  </si>
  <si>
    <t xml:space="preserve">Materials and Supplies </t>
  </si>
  <si>
    <t>Transfers Out  (Function 9700)</t>
  </si>
  <si>
    <t>To General Fund</t>
  </si>
  <si>
    <t xml:space="preserve">Interfund </t>
  </si>
  <si>
    <t xml:space="preserve">AND FUND BALANCE </t>
  </si>
  <si>
    <t>Workforce Investment Act</t>
  </si>
  <si>
    <t>Community Action Programs</t>
  </si>
  <si>
    <t>Vocational Education Acts</t>
  </si>
  <si>
    <t xml:space="preserve">Elementary and Secondary Education Act, Title I </t>
  </si>
  <si>
    <t>Adult General Education</t>
  </si>
  <si>
    <t>Vocational Rehabilitation</t>
  </si>
  <si>
    <t xml:space="preserve">Other Miscellaneous State Revenue </t>
  </si>
  <si>
    <t>Interfund</t>
  </si>
  <si>
    <t>Food Services</t>
  </si>
  <si>
    <t>Total Transfers In</t>
  </si>
  <si>
    <t>SOURCES AND FUND BALANCE</t>
  </si>
  <si>
    <t>Instruction</t>
  </si>
  <si>
    <t>Instructional Media Services</t>
  </si>
  <si>
    <t xml:space="preserve">Instruction and Curriculum Development Services   </t>
  </si>
  <si>
    <t>General Administration</t>
  </si>
  <si>
    <t>Central Services</t>
  </si>
  <si>
    <t>Operation of Plant</t>
  </si>
  <si>
    <t>Maintenance of Plant</t>
  </si>
  <si>
    <t>Community Services</t>
  </si>
  <si>
    <t>Other Capital Outlay</t>
  </si>
  <si>
    <t>TOTAL APPROPRIATIONS</t>
  </si>
  <si>
    <t>CO &amp; DS Withheld for SBE/COBI Bonds</t>
  </si>
  <si>
    <t>SBE/COBI Bond Interest</t>
  </si>
  <si>
    <t>Total State Sources</t>
  </si>
  <si>
    <t>Rent</t>
  </si>
  <si>
    <t>Total Local Sources</t>
  </si>
  <si>
    <t>TOTAL ESTIMATED REVENUES</t>
  </si>
  <si>
    <t>From Special Revenue Funds</t>
  </si>
  <si>
    <t>Interfund (Debt Service Only)</t>
  </si>
  <si>
    <t>Redemption of Principal</t>
  </si>
  <si>
    <t xml:space="preserve">Interest </t>
  </si>
  <si>
    <t>Dues and Fees</t>
  </si>
  <si>
    <t>To Special Revenue Funds</t>
  </si>
  <si>
    <t xml:space="preserve">Sale of Capital Assets </t>
  </si>
  <si>
    <t>Interfund (Capital Projects Only)</t>
  </si>
  <si>
    <t>Library Books (New Libraries)</t>
  </si>
  <si>
    <t>Buildings and Fixed Equipment</t>
  </si>
  <si>
    <t xml:space="preserve">Motor Vehicles (Including Buses) </t>
  </si>
  <si>
    <t xml:space="preserve">Land </t>
  </si>
  <si>
    <t>Improvements Other Than Buildings</t>
  </si>
  <si>
    <t xml:space="preserve">Remodeling and Renovations </t>
  </si>
  <si>
    <t>Computer Software</t>
  </si>
  <si>
    <t>Interest</t>
  </si>
  <si>
    <t xml:space="preserve">Charges for Services </t>
  </si>
  <si>
    <t>Charges for Sales</t>
  </si>
  <si>
    <t>Premium Revenue</t>
  </si>
  <si>
    <t>Other Operating Revenue</t>
  </si>
  <si>
    <t>Total Operating Revenues</t>
  </si>
  <si>
    <t>Gain on Disposition of Assets</t>
  </si>
  <si>
    <t>Interfund Transfers (Enterprise Funds Only)</t>
  </si>
  <si>
    <t>Total Operating Expenses</t>
  </si>
  <si>
    <t>Loss on Disposition of Assets</t>
  </si>
  <si>
    <t>Total Nonoperating Expenses</t>
  </si>
  <si>
    <t>Food Services: (Function 7600)</t>
  </si>
  <si>
    <t>p14</t>
  </si>
  <si>
    <t>p15</t>
  </si>
  <si>
    <t>p16</t>
  </si>
  <si>
    <t xml:space="preserve">SECTION VII.  DEBT SERVICE FUNDS  </t>
  </si>
  <si>
    <t>SECTION VII.  DEBT SERVICE FUNDS  (Continued)</t>
  </si>
  <si>
    <t xml:space="preserve">SECTION VIII.  CAPITAL PROJECTS FUNDS </t>
  </si>
  <si>
    <t>SECTION VIII.  CAPITAL PROJECTS FUNDS  (Continued)</t>
  </si>
  <si>
    <t>SECTION IX.  PERMANENT FUND - FUND 000</t>
  </si>
  <si>
    <t xml:space="preserve">SECTION X.  ENTERPRISE FUNDS  </t>
  </si>
  <si>
    <t xml:space="preserve">SECTION XI.  INTERNAL SERVICE FUNDS  </t>
  </si>
  <si>
    <t>Individuals with Disabilities Education Act (IDEA)</t>
  </si>
  <si>
    <t>p19</t>
  </si>
  <si>
    <t>ARRA Economic</t>
  </si>
  <si>
    <r>
      <t xml:space="preserve">Capital Outlay </t>
    </r>
    <r>
      <rPr>
        <i/>
        <sz val="12"/>
        <rFont val="Times New Roman"/>
        <family val="1"/>
      </rPr>
      <t>(Function 9300)</t>
    </r>
  </si>
  <si>
    <t xml:space="preserve">SECTION V.  SPECIAL REVENUE FUNDS - </t>
  </si>
  <si>
    <t>TARGETED ARRA STIMULUS FUNDS - FUND 432</t>
  </si>
  <si>
    <t>OTHER ARRA STIMULUS GRANTS - FUND 433</t>
  </si>
  <si>
    <t>Other Food Services</t>
  </si>
  <si>
    <t>District Discretionary Lottery Funds</t>
  </si>
  <si>
    <t>pPPFA</t>
  </si>
  <si>
    <t>pCIDT</t>
  </si>
  <si>
    <t>District Debt Service Taxes</t>
  </si>
  <si>
    <t>Interfund Transfers (Internal Service Funds Only)</t>
  </si>
  <si>
    <t>3.  Discretionary Operating</t>
  </si>
  <si>
    <t>1.  Required Local Effort</t>
  </si>
  <si>
    <t>pACIT</t>
  </si>
  <si>
    <t>TOTAL ENDING FUND BALANCE</t>
  </si>
  <si>
    <t xml:space="preserve">AND FUND BALANCES </t>
  </si>
  <si>
    <t>TOTAL ENDING FUND BALANCES</t>
  </si>
  <si>
    <t>DO NOT MAKE CHANGES TO THIS CODE</t>
  </si>
  <si>
    <t>Self-Insurance</t>
  </si>
  <si>
    <t>Other Enterprise</t>
  </si>
  <si>
    <t>Programs</t>
  </si>
  <si>
    <t>Race to the Top</t>
  </si>
  <si>
    <t>RACE TO THE TOP - FUND 434</t>
  </si>
  <si>
    <t>p20</t>
  </si>
  <si>
    <t>p21</t>
  </si>
  <si>
    <t>FEDERAL DIRECT SOURCES:</t>
  </si>
  <si>
    <t>Total Federal Direct Sources</t>
  </si>
  <si>
    <t>Bonds</t>
  </si>
  <si>
    <t>SBE &amp; COBI</t>
  </si>
  <si>
    <t>District</t>
  </si>
  <si>
    <t>Math &amp; Science Partnerships - Title II, Part B</t>
  </si>
  <si>
    <t xml:space="preserve">ARRA </t>
  </si>
  <si>
    <t>p8</t>
  </si>
  <si>
    <t>Page 8</t>
  </si>
  <si>
    <t>p9</t>
  </si>
  <si>
    <t>Page 9</t>
  </si>
  <si>
    <t>p22a</t>
  </si>
  <si>
    <t>p23b</t>
  </si>
  <si>
    <t xml:space="preserve">Board  </t>
  </si>
  <si>
    <r>
      <t xml:space="preserve">District School </t>
    </r>
    <r>
      <rPr>
        <sz val="12"/>
        <rFont val="Times New Roman"/>
        <family val="1"/>
      </rPr>
      <t xml:space="preserve">Taxes </t>
    </r>
  </si>
  <si>
    <r>
      <t xml:space="preserve">Other Miscellaneous </t>
    </r>
    <r>
      <rPr>
        <sz val="12"/>
        <rFont val="Times New Roman"/>
        <family val="1"/>
      </rPr>
      <t>State Re</t>
    </r>
    <r>
      <rPr>
        <sz val="12"/>
        <rFont val="Times New Roman"/>
        <family val="1"/>
      </rPr>
      <t>venue</t>
    </r>
  </si>
  <si>
    <r>
      <t>From Debt Se</t>
    </r>
    <r>
      <rPr>
        <sz val="12"/>
        <rFont val="Times New Roman"/>
        <family val="1"/>
      </rPr>
      <t>rvice Funds</t>
    </r>
  </si>
  <si>
    <r>
      <t>From Permanent Fu</t>
    </r>
    <r>
      <rPr>
        <sz val="12"/>
        <rFont val="Times New Roman"/>
        <family val="1"/>
      </rPr>
      <t>nds</t>
    </r>
  </si>
  <si>
    <r>
      <t>From Permanent F</t>
    </r>
    <r>
      <rPr>
        <sz val="12"/>
        <rFont val="Times New Roman"/>
        <family val="1"/>
      </rPr>
      <t>unds</t>
    </r>
  </si>
  <si>
    <r>
      <t>To Permanen</t>
    </r>
    <r>
      <rPr>
        <sz val="12"/>
        <rFont val="Times New Roman"/>
        <family val="1"/>
      </rPr>
      <t>t Funds</t>
    </r>
  </si>
  <si>
    <r>
      <t>To Permanent Fu</t>
    </r>
    <r>
      <rPr>
        <sz val="12"/>
        <rFont val="Times New Roman"/>
        <family val="1"/>
      </rPr>
      <t>nds</t>
    </r>
  </si>
  <si>
    <r>
      <t>From Permanent Fun</t>
    </r>
    <r>
      <rPr>
        <sz val="12"/>
        <rFont val="Times New Roman"/>
        <family val="1"/>
      </rPr>
      <t>ds</t>
    </r>
  </si>
  <si>
    <r>
      <t>To Permanent Fun</t>
    </r>
    <r>
      <rPr>
        <sz val="12"/>
        <rFont val="Times New Roman"/>
        <family val="1"/>
      </rPr>
      <t>ds</t>
    </r>
  </si>
  <si>
    <t>Issuance of Bonds</t>
  </si>
  <si>
    <r>
      <t>To Permanent F</t>
    </r>
    <r>
      <rPr>
        <sz val="12"/>
        <rFont val="Times New Roman"/>
        <family val="1"/>
      </rPr>
      <t>unds</t>
    </r>
  </si>
  <si>
    <r>
      <t xml:space="preserve">From Permanent </t>
    </r>
    <r>
      <rPr>
        <sz val="12"/>
        <rFont val="Times New Roman"/>
        <family val="1"/>
      </rPr>
      <t>Funds</t>
    </r>
  </si>
  <si>
    <t>To Permanent Funds</t>
  </si>
  <si>
    <t>SECTION IV.  SPECIAL REVENUE FUNDS - OTHER FEDERAL PROGRAMS - FUND 420 (Continued)</t>
  </si>
  <si>
    <t xml:space="preserve">SECTION IV.  SPECIAL REVENUE FUNDS - OTHER FEDERAL PROGRAMS - FUND 420                                                                                                                                </t>
  </si>
  <si>
    <t xml:space="preserve">Page 6 </t>
  </si>
  <si>
    <t>From Permanent Funds</t>
  </si>
  <si>
    <t>Instructional-Related Technology</t>
  </si>
  <si>
    <r>
      <t>Instructional-R</t>
    </r>
    <r>
      <rPr>
        <sz val="12"/>
        <rFont val="Times New Roman"/>
        <family val="1"/>
      </rPr>
      <t>elated Technology</t>
    </r>
  </si>
  <si>
    <t>SECTION VI.  SPECIAL REVENUE FUNDS - MISCELLANEOUS - FUND 490 (Continued)</t>
  </si>
  <si>
    <t>SECTION VI.  SPECIAL REVENUE FUNDS - MISCELLANEOUS - FUND 490</t>
  </si>
  <si>
    <t>SECTION IX.  PERMANENT FUND - FUND 000 (Continued)</t>
  </si>
  <si>
    <t>Page 21</t>
  </si>
  <si>
    <t>Page 22</t>
  </si>
  <si>
    <t>Page 23</t>
  </si>
  <si>
    <t>Stimulus Debt Service</t>
  </si>
  <si>
    <t>Improvement</t>
  </si>
  <si>
    <t>Total Federal Through State and Local</t>
  </si>
  <si>
    <t xml:space="preserve">Tuition </t>
  </si>
  <si>
    <t>Investment Income</t>
  </si>
  <si>
    <t xml:space="preserve">School-Age Child Care Fees </t>
  </si>
  <si>
    <t xml:space="preserve">Student Personnel Services </t>
  </si>
  <si>
    <t xml:space="preserve">Student Transportation Services </t>
  </si>
  <si>
    <t>Student Personnel Services</t>
  </si>
  <si>
    <t>Student Transportation Services</t>
  </si>
  <si>
    <t>SECTION V.  SPECIAL REVENUE FUNDS - TARGETED ARRA STIMULUS FUNDS - FUND 432 (Continued)</t>
  </si>
  <si>
    <t xml:space="preserve">Total Federal Through State and Local </t>
  </si>
  <si>
    <t>SECTION V.  SPECIAL REVENUE FUNDS - OTHER ARRA STIMULUS GRANTS - FUND 433 (Continued)</t>
  </si>
  <si>
    <t xml:space="preserve">SECTION V.  SPECIAL REVENUE FUNDS - RACE TO THE TOP - FUND 434 (Continued)  </t>
  </si>
  <si>
    <t xml:space="preserve">FEDERAL THROUGH STATE AND LOCAL:   </t>
  </si>
  <si>
    <t xml:space="preserve">LOCAL:  </t>
  </si>
  <si>
    <t xml:space="preserve">Total Local   </t>
  </si>
  <si>
    <t xml:space="preserve"> Page 15</t>
  </si>
  <si>
    <t xml:space="preserve">County Local Sales Tax </t>
  </si>
  <si>
    <t xml:space="preserve">School District Local Sales Tax </t>
  </si>
  <si>
    <t xml:space="preserve">Page 16 </t>
  </si>
  <si>
    <t>Proceeds of Lease-Purchase Agreements</t>
  </si>
  <si>
    <t>p17</t>
  </si>
  <si>
    <t xml:space="preserve">Page 17 </t>
  </si>
  <si>
    <t>p18</t>
  </si>
  <si>
    <t>Page 18</t>
  </si>
  <si>
    <t>County Local Sales Tax</t>
  </si>
  <si>
    <t>School District Local Sales Tax</t>
  </si>
  <si>
    <t xml:space="preserve">Page 19 </t>
  </si>
  <si>
    <t>Page 20</t>
  </si>
  <si>
    <t>Federal Through State and Local</t>
  </si>
  <si>
    <r>
      <t>Miscellaneous</t>
    </r>
    <r>
      <rPr>
        <strike/>
        <sz val="12"/>
        <rFont val="Times New Roman"/>
        <family val="1"/>
      </rPr>
      <t xml:space="preserve"> </t>
    </r>
  </si>
  <si>
    <t xml:space="preserve">Other </t>
  </si>
  <si>
    <t xml:space="preserve">Total Federal Through State and Local   </t>
  </si>
  <si>
    <t xml:space="preserve">   Other Miscellaneous Local Sources</t>
  </si>
  <si>
    <t>Capital Outlay 
Bond Issues</t>
  </si>
  <si>
    <t>(COBI)</t>
  </si>
  <si>
    <t xml:space="preserve">Special
 Act </t>
  </si>
  <si>
    <t>Public Education
Capital Outlay</t>
  </si>
  <si>
    <t>(PECO)</t>
  </si>
  <si>
    <t xml:space="preserve">Capital Outlay 
and </t>
  </si>
  <si>
    <t>Nonvoted Capital
 Improvement</t>
  </si>
  <si>
    <t>Voted
 Capital</t>
  </si>
  <si>
    <t>Other
Capital</t>
  </si>
  <si>
    <t>Projects</t>
  </si>
  <si>
    <t>ARRA
 Economic Stimulus</t>
  </si>
  <si>
    <t xml:space="preserve"> Capital Projects</t>
  </si>
  <si>
    <t>Section 1011.14-15,</t>
  </si>
  <si>
    <t>Total Nonoperating Revenues</t>
  </si>
  <si>
    <t>Other (including Depreciation)</t>
  </si>
  <si>
    <t xml:space="preserve">Other (including Depreciation)  </t>
  </si>
  <si>
    <t xml:space="preserve">Capital Outlay
 Bond Issues </t>
  </si>
  <si>
    <t>Public Education
 Capital Outlay</t>
  </si>
  <si>
    <t xml:space="preserve">Capital Outlay
 and </t>
  </si>
  <si>
    <t xml:space="preserve">Debt Service </t>
  </si>
  <si>
    <t>Nonvoted Capital
Improvement</t>
  </si>
  <si>
    <t>Other
 Capital</t>
  </si>
  <si>
    <t>Special Act</t>
  </si>
  <si>
    <t>District
Bonds</t>
  </si>
  <si>
    <t>Account
Number</t>
  </si>
  <si>
    <t>Florida School Recognition Funds</t>
  </si>
  <si>
    <t>Full-Service Schools Program</t>
  </si>
  <si>
    <r>
      <t>Gifts, Grants and Bequests</t>
    </r>
    <r>
      <rPr>
        <sz val="12"/>
        <color indexed="10"/>
        <rFont val="Times New Roman"/>
        <family val="1"/>
      </rPr>
      <t xml:space="preserve"> </t>
    </r>
  </si>
  <si>
    <t>Gifts, Grants and Bequests</t>
  </si>
  <si>
    <t>TOTAL APPROPRIATIONS, OTHER FINANCING USES</t>
  </si>
  <si>
    <t>Other Schools, Courses and Classes Fees</t>
  </si>
  <si>
    <t xml:space="preserve">FINANCING SOURCES AND FUND BALANCE </t>
  </si>
  <si>
    <t xml:space="preserve">SOURCES AND FUND BALANCE </t>
  </si>
  <si>
    <t>SOURCES AND FUND BALANCES</t>
  </si>
  <si>
    <t>Refunds of Prior Year's Expenditures</t>
  </si>
  <si>
    <t xml:space="preserve">FINANCING SOURCES AND FUND BALANCES </t>
  </si>
  <si>
    <t xml:space="preserve">Furniture, Fixtures and Equipment </t>
  </si>
  <si>
    <t>FINANCING SOURCES AND FUND BALANCE</t>
  </si>
  <si>
    <t>USES AND FUND BALANCE</t>
  </si>
  <si>
    <t>REVENUES, TRANSFERS IN AND NET POSITION</t>
  </si>
  <si>
    <t>EXPENSES, TRANSFERS OUT AND NET POSITION</t>
  </si>
  <si>
    <t>4.  Additional Operating</t>
  </si>
  <si>
    <t>5.  Additional Capital Improvement</t>
  </si>
  <si>
    <t>6.  Local Capital Improvement</t>
  </si>
  <si>
    <t>7.  Discretionary Capital Improvement</t>
  </si>
  <si>
    <t>8.  Debt Service</t>
  </si>
  <si>
    <t>District Effort Recognition Program</t>
  </si>
  <si>
    <r>
      <t>SMART</t>
    </r>
    <r>
      <rPr>
        <sz val="12"/>
        <rFont val="Times New Roman"/>
        <family val="1"/>
      </rPr>
      <t xml:space="preserve"> Schools Small County Assistance Program</t>
    </r>
  </si>
  <si>
    <r>
      <t>Class Size Reduction</t>
    </r>
    <r>
      <rPr>
        <sz val="12"/>
        <rFont val="Times New Roman"/>
        <family val="1"/>
      </rPr>
      <t xml:space="preserve"> Capital Outlay</t>
    </r>
  </si>
  <si>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</si>
  <si>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</si>
  <si>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</si>
  <si>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</si>
  <si>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</si>
  <si>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</si>
  <si>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</si>
  <si>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</si>
  <si>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</si>
  <si>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</si>
  <si>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</si>
  <si>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</si>
  <si>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</si>
  <si>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</si>
  <si>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</si>
  <si>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</si>
  <si>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</si>
  <si>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</si>
  <si>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</si>
  <si>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</si>
  <si>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</si>
  <si>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</si>
  <si>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</si>
  <si>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</si>
  <si>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</si>
  <si>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</si>
  <si>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</si>
  <si>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</si>
  <si>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</si>
  <si>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</si>
  <si>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</si>
  <si>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</si>
  <si>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</si>
  <si>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</si>
  <si>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</si>
  <si>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</si>
  <si>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</si>
  <si>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</si>
  <si>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</si>
  <si>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</si>
  <si>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</si>
  <si>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</si>
  <si>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</si>
  <si>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</si>
  <si>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</si>
  <si>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</si>
  <si>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</si>
  <si>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</si>
  <si>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</si>
  <si>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</si>
  <si>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</si>
  <si>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</si>
  <si>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</si>
  <si>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</si>
  <si>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ST. JOHNS</t>
  </si>
  <si>
    <t>ST. LUCIE</t>
  </si>
  <si>
    <t>SANTA ROSA</t>
  </si>
  <si>
    <t>SARASOTA</t>
  </si>
  <si>
    <t>SEMINOLE</t>
  </si>
  <si>
    <t>SUMTER</t>
  </si>
  <si>
    <t>SUWANNEE</t>
  </si>
  <si>
    <t>TAYLOR</t>
  </si>
  <si>
    <t>UNION</t>
  </si>
  <si>
    <t>VOLUSIA</t>
  </si>
  <si>
    <t>WAKULLA</t>
  </si>
  <si>
    <t>WALTON</t>
  </si>
  <si>
    <t>WASHINGTON</t>
  </si>
  <si>
    <t>Select District:</t>
  </si>
  <si>
    <t>Select Year Ended June 30:</t>
  </si>
  <si>
    <t>Pell Grants</t>
  </si>
  <si>
    <t>Audiovisual Materials</t>
  </si>
  <si>
    <t>Teacher and Principal Training and Recruitment - Title II, Part A</t>
  </si>
  <si>
    <t>CO &amp; DS Withheld for Administrative Expenditure</t>
  </si>
  <si>
    <t>2.  Prior-Period Funding Adjustment Millage</t>
  </si>
  <si>
    <r>
      <t>USDA-Donated Commodities</t>
    </r>
    <r>
      <rPr>
        <sz val="12"/>
        <color indexed="10"/>
        <rFont val="Times New Roman"/>
        <family val="1"/>
      </rPr>
      <t xml:space="preserve"> </t>
    </r>
  </si>
  <si>
    <t>F.S., Loans</t>
  </si>
  <si>
    <t>Section
 1011.14-15, F.S.,</t>
  </si>
  <si>
    <t>(Section 1011.71(2), F.S.)</t>
  </si>
  <si>
    <t>Drug-Free Schools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</si>
</sst>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00_)"/>
    <numFmt numFmtId="166" formatCode="0.000_)"/>
    <numFmt numFmtId="167" formatCode="0.00_)"/>
    <numFmt numFmtId="168" formatCode=";;;"/>
    <numFmt numFmtId="169" formatCode="0.0000"/>
    <numFmt numFmtId="170" formatCode="#,##0.0000_);\(#,##0.0000\)"/>
  </numFmts>
  <fonts count="66">
    <font>
      <sz val="10"/>
      <name val="Arial"/>
      <family val="0"/>
    </font>
    <font>
      <b/>
      <sz val="10"/>
      <name val="Arial"/>
      <family val="0"/>
    </font>
    <font>
      <i/>
      <sz val="10"/>
      <name val="Arial"/>
      <family val="0"/>
    </font>
    <font>
      <b/>
      <i/>
      <sz val="10"/>
      <name val="Arial"/>
      <family val="0"/>
    </font>
    <font>
      <sz val="12"/>
      <name val="Times New Roman"/>
      <family val="1"/>
    </font>
    <font>
      <b/>
      <sz val="12"/>
      <name val="Times New Roman"/>
      <family val="1"/>
    </font>
    <font>
      <sz val="12"/>
      <color indexed="12"/>
      <name val="Times New Roman"/>
      <family val="1"/>
    </font>
    <font>
      <sz val="11"/>
      <color indexed="8"/>
      <name val="Times New Roman"/>
      <family val="1"/>
    </font>
    <font>
      <sz val="12"/>
      <color indexed="8"/>
      <name val="Times New Roman"/>
      <family val="1"/>
    </font>
    <font>
      <sz val="10"/>
      <name val="Times New Roman"/>
      <family val="1"/>
    </font>
    <font>
      <sz val="14"/>
      <name val="Times New Roman"/>
      <family val="1"/>
    </font>
    <font>
      <sz val="9"/>
      <name val="Times New Roman"/>
      <family val="1"/>
    </font>
    <font>
      <sz val="11"/>
      <name val="Times New Roman"/>
      <family val="1"/>
    </font>
    <font>
      <sz val="10"/>
      <color indexed="8"/>
      <name val="Times New Roman"/>
      <family val="1"/>
    </font>
    <font>
      <b/>
      <sz val="12"/>
      <color indexed="8"/>
      <name val="Times New Roman"/>
      <family val="1"/>
    </font>
    <font>
      <sz val="12"/>
      <name val="Courier"/>
      <family val="3"/>
    </font>
    <font>
      <sz val="12"/>
      <color indexed="9"/>
      <name val="Times New Roman"/>
      <family val="1"/>
    </font>
    <font>
      <sz val="8"/>
      <name val="Arial"/>
      <family val="2"/>
    </font>
    <font>
      <b/>
      <sz val="11"/>
      <name val="Times New Roman"/>
      <family val="1"/>
    </font>
    <font>
      <sz val="11"/>
      <color indexed="12"/>
      <name val="Times New Roman"/>
      <family val="1"/>
    </font>
    <font>
      <i/>
      <sz val="12"/>
      <name val="Times New Roman"/>
      <family val="1"/>
    </font>
    <font>
      <i/>
      <sz val="12"/>
      <color indexed="8"/>
      <name val="Times New Roman"/>
      <family val="1"/>
    </font>
    <font>
      <u val="single"/>
      <sz val="5"/>
      <color indexed="12"/>
      <name val="Arial"/>
      <family val="2"/>
    </font>
    <font>
      <u val="single"/>
      <sz val="5"/>
      <color indexed="36"/>
      <name val="Arial"/>
      <family val="2"/>
    </font>
    <font>
      <b/>
      <sz val="10"/>
      <color indexed="10"/>
      <name val="Times New Roman"/>
      <family val="1"/>
    </font>
    <font>
      <strike/>
      <sz val="12"/>
      <name val="Times New Roman"/>
      <family val="1"/>
    </font>
    <font>
      <sz val="12"/>
      <color indexed="10"/>
      <name val="Times New Roman"/>
      <family val="1"/>
    </font>
    <font>
      <sz val="10"/>
      <color indexed="12"/>
      <name val="Times New Roman"/>
      <family val="1"/>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b/>
      <sz val="12"/>
      <color indexed="10"/>
      <name val="Times New Roman"/>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rgb="FFFF0000"/>
      <name val="Times New Roman"/>
      <family val="1"/>
    </font>
    <font>
      <b/>
      <sz val="12"/>
      <color rgb="FFFF0000"/>
      <name val="Times New Roman"/>
      <family val="1"/>
    </font>
    <font>
      <sz val="12"/>
      <color rgb="FF0000FF"/>
      <name val="Times New Roman"/>
      <family val="1"/>
    </font>
    <font>
      <sz val="12"/>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ill>
    <fill>
      <patternFill patternType="solid">
        <fgColor indexed="65"/>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medium"/>
    </border>
    <border>
      <left>
        <color indexed="63"/>
      </left>
      <right style="thin"/>
      <top style="thin"/>
      <bottom style="thin"/>
    </border>
    <border>
      <left style="thin"/>
      <right style="thin"/>
      <top style="thin"/>
      <bottom style="medium"/>
    </border>
    <border>
      <left style="thin"/>
      <right style="thin"/>
      <top>
        <color indexed="63"/>
      </top>
      <bottom style="double"/>
    </border>
    <border>
      <left>
        <color indexed="63"/>
      </left>
      <right style="thin"/>
      <top style="thin"/>
      <bottom style="medium"/>
    </border>
    <border>
      <left style="thin"/>
      <right style="thin"/>
      <top style="medium"/>
      <bottom style="medium"/>
    </border>
    <border>
      <left style="thin"/>
      <right style="thin"/>
      <top>
        <color indexed="63"/>
      </top>
      <bottom style="medium"/>
    </border>
    <border>
      <left style="thin"/>
      <right>
        <color indexed="63"/>
      </right>
      <top style="medium"/>
      <bottom>
        <color indexed="63"/>
      </bottom>
    </border>
    <border>
      <left style="thin"/>
      <right style="thin"/>
      <top style="medium"/>
      <bottom>
        <color indexed="63"/>
      </bottom>
    </border>
    <border>
      <left>
        <color indexed="63"/>
      </left>
      <right style="thin">
        <color rgb="FFFF0000"/>
      </right>
      <top>
        <color indexed="63"/>
      </top>
      <bottom>
        <color indexed="63"/>
      </bottom>
    </border>
    <border>
      <left style="thin">
        <color rgb="FFFF0000"/>
      </left>
      <right style="thin">
        <color rgb="FFFF0000"/>
      </right>
      <top style="thin">
        <color rgb="FFFF0000"/>
      </top>
      <bottom style="thin">
        <color rgb="FFFF0000"/>
      </bottom>
    </border>
    <border>
      <left>
        <color indexed="63"/>
      </left>
      <right>
        <color indexed="63"/>
      </right>
      <top style="thin">
        <color rgb="FFFF0000"/>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23"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461">
    <xf numFmtId="0" fontId="0" fillId="0" borderId="0" xfId="0" applyAlignment="1">
      <alignment/>
    </xf>
    <xf numFmtId="0" fontId="4" fillId="0" borderId="10" xfId="0" applyFont="1" applyFill="1" applyBorder="1" applyAlignment="1" applyProtection="1">
      <alignment horizontal="left"/>
      <protection/>
    </xf>
    <xf numFmtId="0" fontId="4" fillId="0" borderId="11" xfId="0" applyFont="1" applyFill="1" applyBorder="1" applyAlignment="1" applyProtection="1">
      <alignment horizontal="center"/>
      <protection/>
    </xf>
    <xf numFmtId="0" fontId="4" fillId="0" borderId="12" xfId="0" applyFont="1" applyFill="1" applyBorder="1" applyAlignment="1" applyProtection="1">
      <alignment horizontal="center"/>
      <protection/>
    </xf>
    <xf numFmtId="39" fontId="4" fillId="0" borderId="12" xfId="0" applyNumberFormat="1" applyFont="1" applyFill="1" applyBorder="1" applyAlignment="1" applyProtection="1">
      <alignment/>
      <protection/>
    </xf>
    <xf numFmtId="0" fontId="4" fillId="0" borderId="11" xfId="0" applyFont="1" applyFill="1" applyBorder="1" applyAlignment="1" quotePrefix="1">
      <alignment horizontal="center"/>
    </xf>
    <xf numFmtId="39" fontId="4" fillId="0" borderId="13" xfId="0" applyNumberFormat="1" applyFont="1" applyFill="1" applyBorder="1" applyAlignment="1" applyProtection="1">
      <alignment/>
      <protection/>
    </xf>
    <xf numFmtId="0" fontId="4" fillId="0" borderId="0" xfId="0" applyFont="1" applyFill="1" applyAlignment="1" applyProtection="1">
      <alignment horizontal="left"/>
      <protection/>
    </xf>
    <xf numFmtId="0" fontId="4" fillId="0" borderId="0" xfId="0" applyFont="1" applyFill="1" applyBorder="1" applyAlignment="1">
      <alignment/>
    </xf>
    <xf numFmtId="0" fontId="4" fillId="0" borderId="0" xfId="0" applyFont="1" applyFill="1" applyAlignment="1">
      <alignment/>
    </xf>
    <xf numFmtId="0" fontId="4" fillId="0" borderId="0" xfId="0" applyFont="1" applyFill="1" applyAlignment="1" applyProtection="1" quotePrefix="1">
      <alignment horizontal="left"/>
      <protection/>
    </xf>
    <xf numFmtId="0" fontId="5" fillId="0" borderId="0" xfId="0" applyFont="1" applyFill="1" applyBorder="1" applyAlignment="1" applyProtection="1">
      <alignment horizontal="left"/>
      <protection/>
    </xf>
    <xf numFmtId="0" fontId="5" fillId="0" borderId="0" xfId="0" applyFont="1" applyFill="1" applyBorder="1" applyAlignment="1">
      <alignment/>
    </xf>
    <xf numFmtId="0" fontId="5" fillId="0" borderId="0" xfId="0" applyFont="1" applyFill="1" applyBorder="1" applyAlignment="1">
      <alignment horizontal="right"/>
    </xf>
    <xf numFmtId="0" fontId="4" fillId="0" borderId="14" xfId="0" applyFont="1" applyFill="1" applyBorder="1" applyAlignment="1">
      <alignment/>
    </xf>
    <xf numFmtId="0" fontId="4" fillId="0" borderId="15" xfId="0" applyFont="1" applyFill="1" applyBorder="1" applyAlignment="1">
      <alignment/>
    </xf>
    <xf numFmtId="0" fontId="4" fillId="0" borderId="16" xfId="0" applyFont="1" applyFill="1" applyBorder="1" applyAlignment="1" applyProtection="1">
      <alignment horizontal="left"/>
      <protection/>
    </xf>
    <xf numFmtId="0" fontId="4" fillId="0" borderId="17" xfId="0" applyFont="1" applyFill="1" applyBorder="1" applyAlignment="1" applyProtection="1">
      <alignment horizontal="left"/>
      <protection/>
    </xf>
    <xf numFmtId="0" fontId="4" fillId="0" borderId="12" xfId="0" applyFont="1" applyFill="1" applyBorder="1" applyAlignment="1" applyProtection="1">
      <alignment/>
      <protection/>
    </xf>
    <xf numFmtId="0" fontId="16" fillId="0" borderId="0" xfId="0" applyFont="1" applyFill="1" applyAlignment="1" applyProtection="1">
      <alignment horizontal="left"/>
      <protection hidden="1"/>
    </xf>
    <xf numFmtId="0" fontId="4" fillId="0" borderId="0" xfId="0" applyFont="1" applyFill="1" applyAlignment="1" applyProtection="1">
      <alignment/>
      <protection hidden="1"/>
    </xf>
    <xf numFmtId="0" fontId="4" fillId="0" borderId="17" xfId="0" applyFont="1" applyFill="1" applyBorder="1" applyAlignment="1">
      <alignment/>
    </xf>
    <xf numFmtId="0" fontId="4" fillId="0" borderId="12" xfId="0" applyFont="1" applyFill="1" applyBorder="1" applyAlignment="1">
      <alignment/>
    </xf>
    <xf numFmtId="0" fontId="4" fillId="0" borderId="0" xfId="0" applyFont="1" applyFill="1" applyAlignment="1" applyProtection="1" quotePrefix="1">
      <alignment horizontal="left"/>
      <protection hidden="1"/>
    </xf>
    <xf numFmtId="0" fontId="4" fillId="0" borderId="0" xfId="0" applyFont="1" applyFill="1" applyBorder="1" applyAlignment="1" applyProtection="1">
      <alignment horizontal="center"/>
      <protection/>
    </xf>
    <xf numFmtId="0" fontId="4" fillId="0" borderId="18" xfId="0" applyFont="1" applyFill="1" applyBorder="1" applyAlignment="1" applyProtection="1">
      <alignment horizontal="center"/>
      <protection/>
    </xf>
    <xf numFmtId="0" fontId="4" fillId="0" borderId="19" xfId="0" applyFont="1" applyFill="1" applyBorder="1" applyAlignment="1" applyProtection="1">
      <alignment/>
      <protection/>
    </xf>
    <xf numFmtId="165" fontId="4" fillId="0" borderId="10" xfId="0" applyNumberFormat="1" applyFont="1" applyFill="1" applyBorder="1" applyAlignment="1" applyProtection="1">
      <alignment/>
      <protection/>
    </xf>
    <xf numFmtId="0" fontId="16" fillId="0" borderId="0" xfId="0" applyFont="1" applyFill="1" applyAlignment="1" applyProtection="1" quotePrefix="1">
      <alignment horizontal="left"/>
      <protection hidden="1"/>
    </xf>
    <xf numFmtId="0" fontId="0" fillId="0" borderId="0" xfId="0" applyFill="1" applyAlignment="1">
      <alignment/>
    </xf>
    <xf numFmtId="0" fontId="8" fillId="0" borderId="19" xfId="0" applyFont="1" applyFill="1" applyBorder="1" applyAlignment="1" applyProtection="1">
      <alignment/>
      <protection/>
    </xf>
    <xf numFmtId="165" fontId="8" fillId="0" borderId="10" xfId="0" applyNumberFormat="1" applyFont="1" applyFill="1" applyBorder="1" applyAlignment="1" applyProtection="1">
      <alignment/>
      <protection/>
    </xf>
    <xf numFmtId="0" fontId="4" fillId="0" borderId="20" xfId="0" applyFont="1" applyFill="1" applyBorder="1" applyAlignment="1" applyProtection="1">
      <alignment horizontal="left"/>
      <protection/>
    </xf>
    <xf numFmtId="0" fontId="4" fillId="0" borderId="21" xfId="0" applyFont="1" applyFill="1" applyBorder="1" applyAlignment="1">
      <alignment/>
    </xf>
    <xf numFmtId="0" fontId="4" fillId="0" borderId="11" xfId="0" applyFont="1" applyFill="1" applyBorder="1" applyAlignment="1">
      <alignment/>
    </xf>
    <xf numFmtId="0" fontId="9" fillId="0" borderId="0" xfId="0" applyFont="1" applyFill="1" applyBorder="1" applyAlignment="1" applyProtection="1">
      <alignment horizontal="left"/>
      <protection/>
    </xf>
    <xf numFmtId="0" fontId="4" fillId="0" borderId="0" xfId="0" applyFont="1" applyFill="1" applyBorder="1" applyAlignment="1">
      <alignment horizontal="centerContinuous"/>
    </xf>
    <xf numFmtId="0" fontId="4" fillId="0" borderId="0" xfId="0" applyFont="1" applyFill="1" applyBorder="1" applyAlignment="1" applyProtection="1">
      <alignment horizontal="left"/>
      <protection/>
    </xf>
    <xf numFmtId="0" fontId="5" fillId="0" borderId="0" xfId="0" applyFont="1" applyFill="1" applyBorder="1" applyAlignment="1" applyProtection="1">
      <alignment horizontal="left"/>
      <protection/>
    </xf>
    <xf numFmtId="0" fontId="5" fillId="0" borderId="0" xfId="0" applyFont="1" applyFill="1" applyBorder="1" applyAlignment="1">
      <alignment/>
    </xf>
    <xf numFmtId="0" fontId="15" fillId="0" borderId="14" xfId="0" applyFont="1" applyFill="1" applyBorder="1" applyAlignment="1">
      <alignment/>
    </xf>
    <xf numFmtId="0" fontId="4" fillId="0" borderId="22" xfId="0" applyFont="1" applyFill="1" applyBorder="1" applyAlignment="1" applyProtection="1">
      <alignment horizontal="center"/>
      <protection/>
    </xf>
    <xf numFmtId="0" fontId="4" fillId="0" borderId="20" xfId="0" applyFont="1" applyFill="1" applyBorder="1" applyAlignment="1" applyProtection="1">
      <alignment horizontal="center"/>
      <protection/>
    </xf>
    <xf numFmtId="0" fontId="4" fillId="0" borderId="10" xfId="0" applyFont="1" applyFill="1" applyBorder="1" applyAlignment="1" applyProtection="1">
      <alignment horizontal="center"/>
      <protection/>
    </xf>
    <xf numFmtId="0" fontId="4" fillId="0" borderId="22" xfId="0" applyFont="1" applyFill="1" applyBorder="1" applyAlignment="1">
      <alignment horizontal="center"/>
    </xf>
    <xf numFmtId="0" fontId="4" fillId="0" borderId="10" xfId="0" applyFont="1" applyFill="1" applyBorder="1" applyAlignment="1" applyProtection="1">
      <alignment horizontal="center"/>
      <protection/>
    </xf>
    <xf numFmtId="0" fontId="4" fillId="0" borderId="10" xfId="0" applyFont="1" applyFill="1" applyBorder="1" applyAlignment="1" applyProtection="1" quotePrefix="1">
      <alignment horizontal="center" vertical="center"/>
      <protection/>
    </xf>
    <xf numFmtId="39" fontId="4" fillId="0" borderId="23" xfId="0" applyNumberFormat="1" applyFont="1" applyFill="1" applyBorder="1" applyAlignment="1" applyProtection="1">
      <alignment/>
      <protection/>
    </xf>
    <xf numFmtId="0" fontId="4" fillId="0" borderId="19" xfId="0" applyFont="1" applyFill="1" applyBorder="1" applyAlignment="1">
      <alignment horizontal="center"/>
    </xf>
    <xf numFmtId="166" fontId="4" fillId="0" borderId="0" xfId="0" applyNumberFormat="1" applyFont="1" applyFill="1" applyAlignment="1" applyProtection="1">
      <alignment/>
      <protection/>
    </xf>
    <xf numFmtId="0" fontId="4" fillId="0" borderId="19" xfId="0" applyFont="1" applyFill="1" applyBorder="1" applyAlignment="1" applyProtection="1">
      <alignment horizontal="center"/>
      <protection/>
    </xf>
    <xf numFmtId="0" fontId="4" fillId="0" borderId="10" xfId="0" applyFont="1" applyFill="1" applyBorder="1" applyAlignment="1">
      <alignment horizontal="center"/>
    </xf>
    <xf numFmtId="0" fontId="4" fillId="0" borderId="18" xfId="0" applyFont="1" applyFill="1" applyBorder="1" applyAlignment="1">
      <alignment horizontal="center"/>
    </xf>
    <xf numFmtId="0" fontId="4" fillId="0" borderId="22" xfId="0" applyFont="1" applyFill="1" applyBorder="1" applyAlignment="1" quotePrefix="1">
      <alignment horizontal="center"/>
    </xf>
    <xf numFmtId="0" fontId="4" fillId="0" borderId="10" xfId="0" applyFont="1" applyFill="1" applyBorder="1" applyAlignment="1" quotePrefix="1">
      <alignment horizontal="center"/>
    </xf>
    <xf numFmtId="0" fontId="4" fillId="0" borderId="19" xfId="0" applyFont="1" applyFill="1" applyBorder="1" applyAlignment="1">
      <alignment horizontal="right"/>
    </xf>
    <xf numFmtId="0" fontId="4" fillId="0" borderId="10" xfId="0" applyFont="1" applyFill="1" applyBorder="1" applyAlignment="1" quotePrefix="1">
      <alignment horizontal="right"/>
    </xf>
    <xf numFmtId="39" fontId="4" fillId="0" borderId="0" xfId="0" applyNumberFormat="1" applyFont="1" applyFill="1" applyBorder="1" applyAlignment="1" applyProtection="1">
      <alignment/>
      <protection/>
    </xf>
    <xf numFmtId="0" fontId="4" fillId="0" borderId="0" xfId="0" applyFont="1" applyFill="1" applyAlignment="1">
      <alignment vertical="top"/>
    </xf>
    <xf numFmtId="0" fontId="15" fillId="0" borderId="0" xfId="0" applyFont="1" applyFill="1" applyAlignment="1">
      <alignment/>
    </xf>
    <xf numFmtId="0" fontId="9" fillId="0" borderId="0" xfId="0" applyFont="1" applyFill="1" applyBorder="1" applyAlignment="1">
      <alignment horizontal="centerContinuous" vertical="top"/>
    </xf>
    <xf numFmtId="0" fontId="11" fillId="0" borderId="0" xfId="0" applyFont="1" applyFill="1" applyBorder="1" applyAlignment="1">
      <alignment horizontal="centerContinuous"/>
    </xf>
    <xf numFmtId="39" fontId="6" fillId="0" borderId="0" xfId="0" applyNumberFormat="1" applyFont="1" applyFill="1" applyAlignment="1" applyProtection="1">
      <alignment/>
      <protection/>
    </xf>
    <xf numFmtId="0" fontId="4" fillId="0" borderId="0" xfId="0" applyFont="1" applyFill="1" applyAlignment="1" applyProtection="1">
      <alignment/>
      <protection/>
    </xf>
    <xf numFmtId="0" fontId="6" fillId="0" borderId="0" xfId="0" applyFont="1" applyFill="1" applyAlignment="1" applyProtection="1">
      <alignment/>
      <protection/>
    </xf>
    <xf numFmtId="0" fontId="5" fillId="0" borderId="0" xfId="0" applyFont="1" applyFill="1" applyAlignment="1">
      <alignment horizontal="right"/>
    </xf>
    <xf numFmtId="0" fontId="4" fillId="0" borderId="22" xfId="0" applyFont="1" applyFill="1" applyBorder="1" applyAlignment="1">
      <alignment/>
    </xf>
    <xf numFmtId="0" fontId="4" fillId="0" borderId="16" xfId="0" applyFont="1" applyFill="1" applyBorder="1" applyAlignment="1">
      <alignment horizontal="center"/>
    </xf>
    <xf numFmtId="0" fontId="4" fillId="0" borderId="24" xfId="0" applyFont="1" applyFill="1" applyBorder="1" applyAlignment="1" applyProtection="1">
      <alignment horizontal="center"/>
      <protection/>
    </xf>
    <xf numFmtId="39" fontId="4" fillId="0" borderId="25" xfId="0" applyNumberFormat="1" applyFont="1" applyFill="1" applyBorder="1" applyAlignment="1" applyProtection="1">
      <alignment/>
      <protection/>
    </xf>
    <xf numFmtId="0" fontId="4" fillId="0" borderId="12" xfId="0" applyFont="1" applyFill="1" applyBorder="1" applyAlignment="1">
      <alignment horizontal="center"/>
    </xf>
    <xf numFmtId="0" fontId="4" fillId="0" borderId="11" xfId="0" applyFont="1" applyFill="1" applyBorder="1" applyAlignment="1" applyProtection="1" quotePrefix="1">
      <alignment horizontal="center"/>
      <protection/>
    </xf>
    <xf numFmtId="0" fontId="4" fillId="0" borderId="0" xfId="0" applyFont="1" applyFill="1" applyBorder="1" applyAlignment="1">
      <alignment horizontal="center"/>
    </xf>
    <xf numFmtId="0" fontId="10" fillId="0" borderId="0" xfId="0" applyFont="1" applyFill="1" applyBorder="1" applyAlignment="1">
      <alignment/>
    </xf>
    <xf numFmtId="0" fontId="12" fillId="0" borderId="0" xfId="0" applyFont="1" applyFill="1" applyBorder="1" applyAlignment="1">
      <alignment/>
    </xf>
    <xf numFmtId="0" fontId="12" fillId="0" borderId="0" xfId="0" applyFont="1" applyFill="1" applyBorder="1" applyAlignment="1">
      <alignment/>
    </xf>
    <xf numFmtId="0" fontId="5" fillId="0" borderId="0" xfId="0" applyFont="1" applyFill="1" applyAlignment="1" applyProtection="1">
      <alignment horizontal="left"/>
      <protection/>
    </xf>
    <xf numFmtId="0" fontId="4" fillId="0" borderId="17" xfId="0" applyFont="1" applyFill="1" applyBorder="1" applyAlignment="1" applyProtection="1">
      <alignment horizontal="center"/>
      <protection/>
    </xf>
    <xf numFmtId="0" fontId="4" fillId="0" borderId="18" xfId="0" applyFont="1" applyFill="1" applyBorder="1" applyAlignment="1" applyProtection="1" quotePrefix="1">
      <alignment horizontal="center"/>
      <protection/>
    </xf>
    <xf numFmtId="0" fontId="4" fillId="0" borderId="10" xfId="0" applyFont="1" applyFill="1" applyBorder="1" applyAlignment="1">
      <alignment horizontal="center"/>
    </xf>
    <xf numFmtId="39" fontId="6" fillId="0" borderId="10" xfId="0" applyNumberFormat="1" applyFont="1" applyFill="1" applyBorder="1" applyAlignment="1" applyProtection="1">
      <alignment/>
      <protection locked="0"/>
    </xf>
    <xf numFmtId="0" fontId="4" fillId="0" borderId="18" xfId="0" applyFont="1" applyFill="1" applyBorder="1" applyAlignment="1">
      <alignment horizontal="center"/>
    </xf>
    <xf numFmtId="39" fontId="6" fillId="0" borderId="18" xfId="0" applyNumberFormat="1" applyFont="1" applyFill="1" applyBorder="1" applyAlignment="1" applyProtection="1">
      <alignment/>
      <protection locked="0"/>
    </xf>
    <xf numFmtId="39" fontId="4" fillId="0" borderId="26" xfId="0" applyNumberFormat="1" applyFont="1" applyFill="1" applyBorder="1" applyAlignment="1" applyProtection="1">
      <alignment/>
      <protection/>
    </xf>
    <xf numFmtId="0" fontId="12" fillId="0" borderId="0" xfId="0" applyFont="1" applyFill="1" applyAlignment="1">
      <alignment/>
    </xf>
    <xf numFmtId="0" fontId="4" fillId="0" borderId="14" xfId="0" applyFont="1" applyFill="1" applyBorder="1" applyAlignment="1" applyProtection="1">
      <alignment horizontal="center"/>
      <protection/>
    </xf>
    <xf numFmtId="0" fontId="4" fillId="0" borderId="17" xfId="0" applyFont="1" applyFill="1" applyBorder="1" applyAlignment="1">
      <alignment horizontal="center"/>
    </xf>
    <xf numFmtId="0" fontId="4" fillId="0" borderId="20" xfId="0" applyFont="1" applyFill="1" applyBorder="1" applyAlignment="1" applyProtection="1" quotePrefix="1">
      <alignment horizontal="center"/>
      <protection/>
    </xf>
    <xf numFmtId="0" fontId="4" fillId="0" borderId="22" xfId="0" applyFont="1" applyFill="1" applyBorder="1" applyAlignment="1" applyProtection="1">
      <alignment horizontal="center"/>
      <protection/>
    </xf>
    <xf numFmtId="0" fontId="4" fillId="0" borderId="17" xfId="0" applyFont="1" applyFill="1" applyBorder="1" applyAlignment="1" applyProtection="1" quotePrefix="1">
      <alignment horizontal="center"/>
      <protection/>
    </xf>
    <xf numFmtId="39" fontId="4" fillId="0" borderId="19" xfId="0" applyNumberFormat="1" applyFont="1" applyFill="1" applyBorder="1" applyAlignment="1" applyProtection="1">
      <alignment/>
      <protection/>
    </xf>
    <xf numFmtId="0" fontId="4" fillId="0" borderId="20" xfId="0" applyFont="1" applyFill="1" applyBorder="1" applyAlignment="1" quotePrefix="1">
      <alignment horizontal="center"/>
    </xf>
    <xf numFmtId="0" fontId="4" fillId="0" borderId="0" xfId="0" applyFont="1" applyFill="1" applyBorder="1" applyAlignment="1" applyProtection="1">
      <alignment/>
      <protection/>
    </xf>
    <xf numFmtId="0" fontId="8" fillId="0" borderId="11" xfId="0" applyFont="1" applyFill="1" applyBorder="1" applyAlignment="1" applyProtection="1" quotePrefix="1">
      <alignment horizontal="center"/>
      <protection/>
    </xf>
    <xf numFmtId="39" fontId="6" fillId="0" borderId="11" xfId="0" applyNumberFormat="1" applyFont="1" applyFill="1" applyBorder="1" applyAlignment="1" applyProtection="1">
      <alignment/>
      <protection locked="0"/>
    </xf>
    <xf numFmtId="0" fontId="4" fillId="0" borderId="11" xfId="0" applyFont="1" applyFill="1" applyBorder="1" applyAlignment="1">
      <alignment horizontal="center"/>
    </xf>
    <xf numFmtId="0" fontId="4" fillId="0" borderId="12" xfId="0" applyFont="1" applyFill="1" applyBorder="1" applyAlignment="1" quotePrefix="1">
      <alignment horizontal="center"/>
    </xf>
    <xf numFmtId="0" fontId="4" fillId="0" borderId="0" xfId="0" applyFont="1" applyFill="1" applyAlignment="1">
      <alignment horizontal="centerContinuous"/>
    </xf>
    <xf numFmtId="39" fontId="4" fillId="0" borderId="0" xfId="0" applyNumberFormat="1" applyFont="1" applyFill="1" applyAlignment="1" applyProtection="1">
      <alignment/>
      <protection/>
    </xf>
    <xf numFmtId="0" fontId="4" fillId="0" borderId="0" xfId="0" applyFont="1" applyFill="1" applyAlignment="1">
      <alignment horizontal="right"/>
    </xf>
    <xf numFmtId="0" fontId="8" fillId="0" borderId="0" xfId="0" applyFont="1" applyFill="1" applyAlignment="1" applyProtection="1">
      <alignment horizontal="left"/>
      <protection/>
    </xf>
    <xf numFmtId="0" fontId="8" fillId="0" borderId="0" xfId="0" applyFont="1" applyFill="1" applyAlignment="1" applyProtection="1">
      <alignment/>
      <protection/>
    </xf>
    <xf numFmtId="0" fontId="7" fillId="0" borderId="0" xfId="0" applyFont="1" applyFill="1" applyAlignment="1" applyProtection="1">
      <alignment horizontal="left"/>
      <protection/>
    </xf>
    <xf numFmtId="0" fontId="8" fillId="0" borderId="22" xfId="0" applyFont="1" applyFill="1" applyBorder="1" applyAlignment="1" applyProtection="1">
      <alignment/>
      <protection/>
    </xf>
    <xf numFmtId="0" fontId="8" fillId="0" borderId="22" xfId="0" applyFont="1" applyFill="1" applyBorder="1" applyAlignment="1" applyProtection="1">
      <alignment horizontal="center"/>
      <protection/>
    </xf>
    <xf numFmtId="0" fontId="8" fillId="0" borderId="12" xfId="0" applyFont="1" applyFill="1" applyBorder="1" applyAlignment="1" applyProtection="1">
      <alignment horizontal="center"/>
      <protection/>
    </xf>
    <xf numFmtId="1" fontId="8" fillId="0" borderId="19" xfId="0" applyNumberFormat="1" applyFont="1" applyFill="1" applyBorder="1" applyAlignment="1" applyProtection="1">
      <alignment horizontal="center"/>
      <protection/>
    </xf>
    <xf numFmtId="0" fontId="8" fillId="0" borderId="11" xfId="0" applyFont="1" applyFill="1" applyBorder="1" applyAlignment="1" applyProtection="1">
      <alignment horizontal="center"/>
      <protection/>
    </xf>
    <xf numFmtId="0" fontId="8" fillId="0" borderId="10" xfId="0" applyFont="1" applyFill="1" applyBorder="1" applyAlignment="1" applyProtection="1">
      <alignment horizontal="left"/>
      <protection/>
    </xf>
    <xf numFmtId="0" fontId="8" fillId="0" borderId="11" xfId="0" applyNumberFormat="1" applyFont="1" applyFill="1" applyBorder="1" applyAlignment="1" applyProtection="1">
      <alignment horizontal="center"/>
      <protection/>
    </xf>
    <xf numFmtId="0" fontId="8" fillId="0" borderId="11" xfId="0" applyNumberFormat="1" applyFont="1" applyFill="1" applyBorder="1" applyAlignment="1" applyProtection="1" quotePrefix="1">
      <alignment horizontal="center"/>
      <protection/>
    </xf>
    <xf numFmtId="0" fontId="8" fillId="0" borderId="12" xfId="0" applyNumberFormat="1" applyFont="1" applyFill="1" applyBorder="1" applyAlignment="1" applyProtection="1">
      <alignment horizontal="center"/>
      <protection/>
    </xf>
    <xf numFmtId="39" fontId="6" fillId="0" borderId="12" xfId="0" applyNumberFormat="1" applyFont="1" applyFill="1" applyBorder="1" applyAlignment="1" applyProtection="1">
      <alignment/>
      <protection locked="0"/>
    </xf>
    <xf numFmtId="39" fontId="4" fillId="0" borderId="25" xfId="0" applyNumberFormat="1" applyFont="1" applyFill="1" applyBorder="1" applyAlignment="1" applyProtection="1">
      <alignment/>
      <protection/>
    </xf>
    <xf numFmtId="0" fontId="8" fillId="0" borderId="24" xfId="0" applyNumberFormat="1" applyFont="1" applyFill="1" applyBorder="1" applyAlignment="1" applyProtection="1" quotePrefix="1">
      <alignment horizontal="center"/>
      <protection/>
    </xf>
    <xf numFmtId="0" fontId="8" fillId="0" borderId="22" xfId="0" applyFont="1" applyFill="1" applyBorder="1" applyAlignment="1" applyProtection="1">
      <alignment horizontal="left"/>
      <protection/>
    </xf>
    <xf numFmtId="0" fontId="8" fillId="0" borderId="16" xfId="0" applyNumberFormat="1" applyFont="1" applyFill="1" applyBorder="1" applyAlignment="1" applyProtection="1" quotePrefix="1">
      <alignment horizontal="center"/>
      <protection/>
    </xf>
    <xf numFmtId="0" fontId="8" fillId="0" borderId="19" xfId="0" applyFont="1" applyFill="1" applyBorder="1" applyAlignment="1" applyProtection="1">
      <alignment horizontal="left"/>
      <protection/>
    </xf>
    <xf numFmtId="0" fontId="8" fillId="0" borderId="12" xfId="0" applyNumberFormat="1" applyFont="1" applyFill="1" applyBorder="1" applyAlignment="1" applyProtection="1" quotePrefix="1">
      <alignment horizontal="center"/>
      <protection/>
    </xf>
    <xf numFmtId="1" fontId="8" fillId="0" borderId="11" xfId="0" applyNumberFormat="1" applyFont="1" applyFill="1" applyBorder="1" applyAlignment="1" applyProtection="1">
      <alignment horizontal="center"/>
      <protection/>
    </xf>
    <xf numFmtId="0" fontId="14" fillId="0" borderId="19" xfId="0" applyFont="1" applyFill="1" applyBorder="1" applyAlignment="1" applyProtection="1">
      <alignment horizontal="left"/>
      <protection/>
    </xf>
    <xf numFmtId="0" fontId="15" fillId="0" borderId="0" xfId="0" applyFont="1" applyFill="1" applyAlignment="1" applyProtection="1">
      <alignment/>
      <protection/>
    </xf>
    <xf numFmtId="0" fontId="4" fillId="0" borderId="0" xfId="0" applyFont="1" applyFill="1" applyAlignment="1" applyProtection="1">
      <alignment horizontal="right"/>
      <protection/>
    </xf>
    <xf numFmtId="0" fontId="4" fillId="0" borderId="16" xfId="0" applyFont="1" applyFill="1" applyBorder="1" applyAlignment="1" applyProtection="1">
      <alignment horizontal="center"/>
      <protection/>
    </xf>
    <xf numFmtId="0" fontId="4" fillId="0" borderId="12" xfId="0" applyFont="1" applyFill="1" applyBorder="1" applyAlignment="1" applyProtection="1">
      <alignment horizontal="center" vertical="center" wrapText="1"/>
      <protection/>
    </xf>
    <xf numFmtId="0" fontId="4" fillId="0" borderId="11" xfId="0" applyFont="1" applyFill="1" applyBorder="1" applyAlignment="1" applyProtection="1" quotePrefix="1">
      <alignment horizontal="center" vertical="center"/>
      <protection/>
    </xf>
    <xf numFmtId="0" fontId="4" fillId="0" borderId="24" xfId="0" applyFont="1" applyFill="1" applyBorder="1" applyAlignment="1" applyProtection="1" quotePrefix="1">
      <alignment horizontal="center"/>
      <protection/>
    </xf>
    <xf numFmtId="39" fontId="4" fillId="0" borderId="23" xfId="0" applyNumberFormat="1" applyFont="1" applyFill="1" applyBorder="1" applyAlignment="1" applyProtection="1">
      <alignment/>
      <protection/>
    </xf>
    <xf numFmtId="0" fontId="12" fillId="0" borderId="0" xfId="0" applyFont="1" applyFill="1" applyAlignment="1">
      <alignment/>
    </xf>
    <xf numFmtId="0" fontId="4" fillId="0" borderId="0" xfId="0" applyFont="1" applyFill="1" applyAlignment="1">
      <alignment horizontal="left"/>
    </xf>
    <xf numFmtId="0" fontId="4" fillId="0" borderId="16" xfId="0" applyFont="1" applyFill="1" applyBorder="1" applyAlignment="1" applyProtection="1">
      <alignment horizontal="right"/>
      <protection/>
    </xf>
    <xf numFmtId="0" fontId="4" fillId="0" borderId="12" xfId="0" applyFont="1" applyFill="1" applyBorder="1" applyAlignment="1" applyProtection="1">
      <alignment horizontal="center" wrapText="1"/>
      <protection/>
    </xf>
    <xf numFmtId="0" fontId="12" fillId="0" borderId="0" xfId="0" applyFont="1" applyFill="1" applyAlignment="1">
      <alignment horizontal="left"/>
    </xf>
    <xf numFmtId="0" fontId="5" fillId="0" borderId="0" xfId="0" applyFont="1" applyFill="1" applyAlignment="1">
      <alignment horizontal="right"/>
    </xf>
    <xf numFmtId="0" fontId="4" fillId="0" borderId="16" xfId="0" applyFont="1" applyFill="1" applyBorder="1" applyAlignment="1" applyProtection="1">
      <alignment horizontal="center" vertical="center"/>
      <protection/>
    </xf>
    <xf numFmtId="0" fontId="4" fillId="0" borderId="12" xfId="0" applyFont="1" applyFill="1" applyBorder="1" applyAlignment="1" applyProtection="1" quotePrefix="1">
      <alignment horizontal="center"/>
      <protection/>
    </xf>
    <xf numFmtId="0" fontId="8" fillId="0" borderId="16" xfId="0" applyFont="1" applyFill="1" applyBorder="1" applyAlignment="1" applyProtection="1">
      <alignment horizontal="center"/>
      <protection/>
    </xf>
    <xf numFmtId="0" fontId="4" fillId="0" borderId="11" xfId="0" applyNumberFormat="1" applyFont="1" applyFill="1" applyBorder="1" applyAlignment="1" applyProtection="1">
      <alignment horizontal="center"/>
      <protection/>
    </xf>
    <xf numFmtId="0" fontId="10" fillId="0" borderId="0" xfId="0" applyFont="1" applyFill="1" applyAlignment="1">
      <alignment/>
    </xf>
    <xf numFmtId="0" fontId="10" fillId="0" borderId="0" xfId="0" applyFont="1" applyFill="1" applyAlignment="1">
      <alignment horizontal="right"/>
    </xf>
    <xf numFmtId="39" fontId="4" fillId="0" borderId="12" xfId="0" applyNumberFormat="1" applyFont="1" applyFill="1" applyBorder="1" applyAlignment="1" applyProtection="1">
      <alignment horizontal="right"/>
      <protection/>
    </xf>
    <xf numFmtId="39" fontId="6" fillId="0" borderId="11" xfId="0" applyNumberFormat="1" applyFont="1" applyFill="1" applyBorder="1" applyAlignment="1" applyProtection="1">
      <alignment horizontal="right"/>
      <protection locked="0"/>
    </xf>
    <xf numFmtId="39" fontId="6" fillId="0" borderId="24" xfId="0" applyNumberFormat="1" applyFont="1" applyFill="1" applyBorder="1" applyAlignment="1" applyProtection="1">
      <alignment horizontal="right"/>
      <protection locked="0"/>
    </xf>
    <xf numFmtId="39" fontId="4" fillId="0" borderId="13" xfId="0" applyNumberFormat="1" applyFont="1" applyFill="1" applyBorder="1" applyAlignment="1" applyProtection="1">
      <alignment horizontal="right"/>
      <protection/>
    </xf>
    <xf numFmtId="39" fontId="4" fillId="0" borderId="13" xfId="0" applyNumberFormat="1" applyFont="1" applyFill="1" applyBorder="1" applyAlignment="1" applyProtection="1">
      <alignment horizontal="right"/>
      <protection/>
    </xf>
    <xf numFmtId="39" fontId="4" fillId="0" borderId="0" xfId="0" applyNumberFormat="1" applyFont="1" applyFill="1" applyBorder="1" applyAlignment="1" applyProtection="1">
      <alignment horizontal="right"/>
      <protection/>
    </xf>
    <xf numFmtId="0" fontId="4" fillId="0" borderId="0" xfId="0" applyFont="1" applyFill="1" applyAlignment="1" applyProtection="1">
      <alignment horizontal="left"/>
      <protection/>
    </xf>
    <xf numFmtId="0" fontId="4" fillId="0" borderId="0" xfId="0" applyFont="1" applyFill="1" applyAlignment="1">
      <alignment/>
    </xf>
    <xf numFmtId="0" fontId="5" fillId="0" borderId="0" xfId="0" applyFont="1" applyFill="1" applyAlignment="1" applyProtection="1">
      <alignment horizontal="left"/>
      <protection/>
    </xf>
    <xf numFmtId="0" fontId="4" fillId="0" borderId="0" xfId="0" applyFont="1" applyFill="1" applyAlignment="1">
      <alignment horizontal="center"/>
    </xf>
    <xf numFmtId="0" fontId="4" fillId="0" borderId="16" xfId="0" applyFont="1" applyFill="1" applyBorder="1" applyAlignment="1" applyProtection="1">
      <alignment horizontal="center"/>
      <protection/>
    </xf>
    <xf numFmtId="0" fontId="4" fillId="0" borderId="12" xfId="0" applyFont="1" applyFill="1" applyBorder="1" applyAlignment="1" applyProtection="1">
      <alignment horizontal="center"/>
      <protection/>
    </xf>
    <xf numFmtId="0" fontId="4" fillId="0" borderId="11" xfId="0" applyFont="1" applyFill="1" applyBorder="1" applyAlignment="1" applyProtection="1">
      <alignment horizontal="center"/>
      <protection/>
    </xf>
    <xf numFmtId="0" fontId="4" fillId="0" borderId="0" xfId="0" applyFont="1" applyFill="1" applyAlignment="1" applyProtection="1" quotePrefix="1">
      <alignment horizontal="left"/>
      <protection/>
    </xf>
    <xf numFmtId="39" fontId="4" fillId="0" borderId="27" xfId="0" applyNumberFormat="1" applyFont="1" applyFill="1" applyBorder="1" applyAlignment="1" applyProtection="1">
      <alignment/>
      <protection/>
    </xf>
    <xf numFmtId="39" fontId="4" fillId="0" borderId="12" xfId="0" applyNumberFormat="1" applyFont="1" applyFill="1" applyBorder="1" applyAlignment="1" applyProtection="1">
      <alignment/>
      <protection/>
    </xf>
    <xf numFmtId="39" fontId="6" fillId="0" borderId="24" xfId="0" applyNumberFormat="1" applyFont="1" applyFill="1" applyBorder="1" applyAlignment="1" applyProtection="1">
      <alignment/>
      <protection locked="0"/>
    </xf>
    <xf numFmtId="0" fontId="4" fillId="0" borderId="11" xfId="0" applyFont="1" applyFill="1" applyBorder="1" applyAlignment="1" applyProtection="1" quotePrefix="1">
      <alignment horizontal="center"/>
      <protection/>
    </xf>
    <xf numFmtId="39" fontId="4" fillId="0" borderId="13" xfId="0" applyNumberFormat="1" applyFont="1" applyFill="1" applyBorder="1" applyAlignment="1" applyProtection="1">
      <alignment/>
      <protection/>
    </xf>
    <xf numFmtId="0" fontId="4" fillId="0" borderId="12" xfId="0" applyFont="1" applyFill="1" applyBorder="1" applyAlignment="1">
      <alignment/>
    </xf>
    <xf numFmtId="39" fontId="4" fillId="0" borderId="16" xfId="0" applyNumberFormat="1" applyFont="1" applyFill="1" applyBorder="1" applyAlignment="1" applyProtection="1">
      <alignment/>
      <protection/>
    </xf>
    <xf numFmtId="0" fontId="4" fillId="0" borderId="0" xfId="0" applyFont="1" applyFill="1" applyAlignment="1" applyProtection="1">
      <alignment/>
      <protection/>
    </xf>
    <xf numFmtId="0" fontId="4" fillId="0" borderId="0" xfId="0" applyFont="1" applyFill="1" applyAlignment="1" applyProtection="1">
      <alignment horizontal="right"/>
      <protection/>
    </xf>
    <xf numFmtId="39" fontId="6" fillId="0" borderId="0" xfId="0" applyNumberFormat="1" applyFont="1" applyFill="1" applyBorder="1" applyAlignment="1" applyProtection="1">
      <alignment/>
      <protection/>
    </xf>
    <xf numFmtId="0" fontId="4" fillId="0" borderId="0" xfId="0" applyFont="1" applyFill="1" applyAlignment="1" applyProtection="1">
      <alignment wrapText="1"/>
      <protection/>
    </xf>
    <xf numFmtId="0" fontId="4" fillId="0" borderId="10" xfId="0" applyFont="1" applyFill="1" applyBorder="1" applyAlignment="1" applyProtection="1">
      <alignment horizontal="center" vertical="center"/>
      <protection/>
    </xf>
    <xf numFmtId="0" fontId="5" fillId="0" borderId="0" xfId="0" applyFont="1" applyFill="1" applyAlignment="1" applyProtection="1">
      <alignment horizontal="right"/>
      <protection/>
    </xf>
    <xf numFmtId="0" fontId="4" fillId="0" borderId="22" xfId="0" applyFont="1" applyFill="1" applyBorder="1" applyAlignment="1" applyProtection="1">
      <alignment/>
      <protection/>
    </xf>
    <xf numFmtId="0" fontId="4" fillId="0" borderId="16" xfId="0" applyFont="1" applyFill="1" applyBorder="1" applyAlignment="1" applyProtection="1">
      <alignment/>
      <protection/>
    </xf>
    <xf numFmtId="0" fontId="4" fillId="0" borderId="10" xfId="0" applyFont="1" applyFill="1" applyBorder="1" applyAlignment="1" applyProtection="1">
      <alignment/>
      <protection/>
    </xf>
    <xf numFmtId="0" fontId="4" fillId="0" borderId="18" xfId="0" applyFont="1" applyFill="1" applyBorder="1" applyAlignment="1" applyProtection="1">
      <alignment horizontal="center"/>
      <protection/>
    </xf>
    <xf numFmtId="0" fontId="6" fillId="0" borderId="22" xfId="0" applyFont="1" applyFill="1" applyBorder="1" applyAlignment="1" applyProtection="1">
      <alignment horizontal="center"/>
      <protection/>
    </xf>
    <xf numFmtId="0" fontId="4" fillId="0" borderId="11" xfId="0" applyNumberFormat="1" applyFont="1" applyFill="1" applyBorder="1" applyAlignment="1" applyProtection="1" quotePrefix="1">
      <alignment horizontal="center"/>
      <protection/>
    </xf>
    <xf numFmtId="0" fontId="4" fillId="0" borderId="0" xfId="0" applyFont="1" applyFill="1" applyAlignment="1" applyProtection="1" quotePrefix="1">
      <alignment horizontal="left" wrapText="1"/>
      <protection/>
    </xf>
    <xf numFmtId="0" fontId="4" fillId="0" borderId="0" xfId="0" applyFont="1" applyFill="1" applyBorder="1" applyAlignment="1" applyProtection="1" quotePrefix="1">
      <alignment horizontal="center"/>
      <protection/>
    </xf>
    <xf numFmtId="0" fontId="5" fillId="0" borderId="0" xfId="0" applyFont="1" applyFill="1" applyBorder="1" applyAlignment="1" applyProtection="1">
      <alignment/>
      <protection/>
    </xf>
    <xf numFmtId="0" fontId="4" fillId="0" borderId="12" xfId="0" applyFont="1" applyFill="1" applyBorder="1" applyAlignment="1" applyProtection="1" quotePrefix="1">
      <alignment horizontal="center"/>
      <protection/>
    </xf>
    <xf numFmtId="0" fontId="4" fillId="0" borderId="24" xfId="0" applyFont="1" applyFill="1" applyBorder="1" applyAlignment="1" applyProtection="1">
      <alignment horizontal="center"/>
      <protection/>
    </xf>
    <xf numFmtId="0" fontId="4" fillId="0" borderId="16" xfId="0" applyFont="1" applyFill="1" applyBorder="1" applyAlignment="1" applyProtection="1">
      <alignment/>
      <protection/>
    </xf>
    <xf numFmtId="0" fontId="4" fillId="0" borderId="0" xfId="0" applyFont="1" applyFill="1" applyBorder="1" applyAlignment="1" quotePrefix="1">
      <alignment horizontal="right"/>
    </xf>
    <xf numFmtId="0" fontId="4" fillId="0" borderId="0" xfId="0" applyFont="1" applyFill="1" applyBorder="1" applyAlignment="1" quotePrefix="1">
      <alignment horizontal="center"/>
    </xf>
    <xf numFmtId="0" fontId="4" fillId="0" borderId="0" xfId="0" applyNumberFormat="1" applyFont="1" applyFill="1" applyAlignment="1" applyProtection="1">
      <alignment horizontal="left"/>
      <protection/>
    </xf>
    <xf numFmtId="0" fontId="4" fillId="0" borderId="0" xfId="0" applyNumberFormat="1" applyFont="1" applyFill="1" applyAlignment="1">
      <alignment/>
    </xf>
    <xf numFmtId="0" fontId="5" fillId="0" borderId="21" xfId="0" applyFont="1" applyFill="1" applyBorder="1" applyAlignment="1" applyProtection="1">
      <alignment horizontal="left"/>
      <protection/>
    </xf>
    <xf numFmtId="0" fontId="4" fillId="0" borderId="21" xfId="0" applyFont="1" applyFill="1" applyBorder="1" applyAlignment="1">
      <alignment horizontal="center"/>
    </xf>
    <xf numFmtId="0" fontId="12" fillId="0" borderId="0" xfId="0" applyFont="1" applyFill="1" applyAlignment="1" applyProtection="1">
      <alignment horizontal="left"/>
      <protection/>
    </xf>
    <xf numFmtId="0" fontId="18" fillId="0" borderId="22" xfId="0" applyFont="1" applyFill="1" applyBorder="1" applyAlignment="1" applyProtection="1">
      <alignment horizontal="left"/>
      <protection/>
    </xf>
    <xf numFmtId="0" fontId="12" fillId="0" borderId="16" xfId="0" applyFont="1" applyFill="1" applyBorder="1" applyAlignment="1" applyProtection="1">
      <alignment horizontal="center"/>
      <protection/>
    </xf>
    <xf numFmtId="0" fontId="12" fillId="0" borderId="22" xfId="0" applyFont="1" applyFill="1" applyBorder="1" applyAlignment="1" applyProtection="1">
      <alignment horizontal="center"/>
      <protection/>
    </xf>
    <xf numFmtId="0" fontId="12" fillId="0" borderId="0" xfId="0" applyFont="1" applyFill="1" applyAlignment="1" applyProtection="1">
      <alignment/>
      <protection/>
    </xf>
    <xf numFmtId="0" fontId="12" fillId="0" borderId="12" xfId="0" applyFont="1" applyFill="1" applyBorder="1" applyAlignment="1" applyProtection="1">
      <alignment horizontal="center"/>
      <protection/>
    </xf>
    <xf numFmtId="0" fontId="12" fillId="0" borderId="10" xfId="0" applyFont="1" applyFill="1" applyBorder="1" applyAlignment="1" applyProtection="1">
      <alignment/>
      <protection/>
    </xf>
    <xf numFmtId="0" fontId="12" fillId="0" borderId="11" xfId="0" applyFont="1" applyFill="1" applyBorder="1" applyAlignment="1" applyProtection="1">
      <alignment horizontal="center"/>
      <protection/>
    </xf>
    <xf numFmtId="0" fontId="12" fillId="0" borderId="0" xfId="0" applyFont="1" applyFill="1" applyAlignment="1" applyProtection="1">
      <alignment horizontal="left"/>
      <protection/>
    </xf>
    <xf numFmtId="0" fontId="19" fillId="0" borderId="22" xfId="0" applyFont="1" applyFill="1" applyBorder="1" applyAlignment="1" applyProtection="1">
      <alignment/>
      <protection/>
    </xf>
    <xf numFmtId="0" fontId="12" fillId="0" borderId="16" xfId="0" applyFont="1" applyFill="1" applyBorder="1" applyAlignment="1" applyProtection="1">
      <alignment horizontal="center"/>
      <protection/>
    </xf>
    <xf numFmtId="0" fontId="12" fillId="0" borderId="22" xfId="0" applyFont="1" applyFill="1" applyBorder="1" applyAlignment="1" applyProtection="1">
      <alignment horizontal="center"/>
      <protection/>
    </xf>
    <xf numFmtId="0" fontId="12" fillId="0" borderId="0" xfId="0" applyFont="1" applyFill="1" applyAlignment="1" applyProtection="1">
      <alignment/>
      <protection/>
    </xf>
    <xf numFmtId="0" fontId="12" fillId="0" borderId="19" xfId="0" applyFont="1" applyFill="1" applyBorder="1" applyAlignment="1" applyProtection="1">
      <alignment horizontal="center"/>
      <protection/>
    </xf>
    <xf numFmtId="0" fontId="12" fillId="0" borderId="12" xfId="0" applyFont="1" applyFill="1" applyBorder="1" applyAlignment="1" applyProtection="1">
      <alignment horizontal="center"/>
      <protection/>
    </xf>
    <xf numFmtId="0" fontId="12" fillId="0" borderId="10" xfId="0" applyFont="1" applyFill="1" applyBorder="1" applyAlignment="1" applyProtection="1">
      <alignment/>
      <protection/>
    </xf>
    <xf numFmtId="0" fontId="12" fillId="0" borderId="11" xfId="0" applyFont="1" applyFill="1" applyBorder="1" applyAlignment="1" applyProtection="1">
      <alignment horizontal="center"/>
      <protection/>
    </xf>
    <xf numFmtId="0" fontId="4" fillId="0" borderId="17" xfId="0" applyFont="1" applyFill="1" applyBorder="1" applyAlignment="1" applyProtection="1">
      <alignment horizontal="left" indent="1"/>
      <protection/>
    </xf>
    <xf numFmtId="0" fontId="4" fillId="0" borderId="17" xfId="0" applyFont="1" applyFill="1" applyBorder="1" applyAlignment="1" applyProtection="1">
      <alignment horizontal="left" indent="3"/>
      <protection/>
    </xf>
    <xf numFmtId="0" fontId="4" fillId="0" borderId="17" xfId="0" applyFont="1" applyFill="1" applyBorder="1" applyAlignment="1" applyProtection="1">
      <alignment horizontal="left" indent="5"/>
      <protection/>
    </xf>
    <xf numFmtId="0" fontId="4" fillId="0" borderId="20" xfId="0" applyFont="1" applyFill="1" applyBorder="1" applyAlignment="1" applyProtection="1">
      <alignment horizontal="left" indent="1"/>
      <protection/>
    </xf>
    <xf numFmtId="0" fontId="4" fillId="0" borderId="20" xfId="0" applyFont="1" applyFill="1" applyBorder="1" applyAlignment="1" applyProtection="1">
      <alignment horizontal="left" indent="1"/>
      <protection/>
    </xf>
    <xf numFmtId="0" fontId="4" fillId="0" borderId="10" xfId="0" applyFont="1" applyFill="1" applyBorder="1" applyAlignment="1" applyProtection="1">
      <alignment horizontal="left" indent="1"/>
      <protection/>
    </xf>
    <xf numFmtId="0" fontId="4" fillId="0" borderId="18" xfId="0" applyFont="1" applyFill="1" applyBorder="1" applyAlignment="1" applyProtection="1">
      <alignment horizontal="left" indent="1"/>
      <protection/>
    </xf>
    <xf numFmtId="0" fontId="4" fillId="0" borderId="17" xfId="0" applyFont="1" applyFill="1" applyBorder="1" applyAlignment="1">
      <alignment horizontal="left" indent="1"/>
    </xf>
    <xf numFmtId="0" fontId="4" fillId="0" borderId="14" xfId="0" applyFont="1" applyFill="1" applyBorder="1" applyAlignment="1" applyProtection="1">
      <alignment horizontal="left" indent="1"/>
      <protection/>
    </xf>
    <xf numFmtId="0" fontId="4" fillId="0" borderId="10" xfId="0" applyFont="1" applyFill="1" applyBorder="1" applyAlignment="1" applyProtection="1">
      <alignment horizontal="left" indent="1"/>
      <protection/>
    </xf>
    <xf numFmtId="0" fontId="4" fillId="0" borderId="19" xfId="0" applyFont="1" applyFill="1" applyBorder="1" applyAlignment="1" applyProtection="1">
      <alignment horizontal="left" indent="1"/>
      <protection/>
    </xf>
    <xf numFmtId="0" fontId="5" fillId="0" borderId="10" xfId="0" applyFont="1" applyFill="1" applyBorder="1" applyAlignment="1" applyProtection="1">
      <alignment horizontal="left"/>
      <protection/>
    </xf>
    <xf numFmtId="0" fontId="5" fillId="0" borderId="20" xfId="0" applyFont="1" applyFill="1" applyBorder="1" applyAlignment="1" applyProtection="1">
      <alignment horizontal="left"/>
      <protection/>
    </xf>
    <xf numFmtId="0" fontId="5" fillId="0" borderId="17" xfId="0" applyFont="1" applyFill="1" applyBorder="1" applyAlignment="1" applyProtection="1">
      <alignment horizontal="left"/>
      <protection/>
    </xf>
    <xf numFmtId="0" fontId="5" fillId="0" borderId="19" xfId="0" applyFont="1" applyFill="1" applyBorder="1" applyAlignment="1" applyProtection="1">
      <alignment horizontal="left"/>
      <protection/>
    </xf>
    <xf numFmtId="0" fontId="5" fillId="0" borderId="18" xfId="0" applyFont="1" applyFill="1" applyBorder="1" applyAlignment="1" applyProtection="1">
      <alignment horizontal="left"/>
      <protection/>
    </xf>
    <xf numFmtId="0" fontId="14" fillId="0" borderId="10" xfId="0" applyFont="1" applyFill="1" applyBorder="1" applyAlignment="1" applyProtection="1">
      <alignment horizontal="left"/>
      <protection/>
    </xf>
    <xf numFmtId="0" fontId="14" fillId="0" borderId="18" xfId="0" applyFont="1" applyFill="1" applyBorder="1" applyAlignment="1" applyProtection="1">
      <alignment horizontal="left"/>
      <protection/>
    </xf>
    <xf numFmtId="0" fontId="5" fillId="0" borderId="10" xfId="0" applyFont="1" applyFill="1" applyBorder="1" applyAlignment="1" applyProtection="1">
      <alignment horizontal="left" vertical="center"/>
      <protection/>
    </xf>
    <xf numFmtId="0" fontId="5" fillId="0" borderId="20" xfId="0" applyFont="1" applyFill="1" applyBorder="1" applyAlignment="1" applyProtection="1">
      <alignment horizontal="center"/>
      <protection/>
    </xf>
    <xf numFmtId="0" fontId="20" fillId="0" borderId="14" xfId="0" applyFont="1" applyFill="1" applyBorder="1" applyAlignment="1" applyProtection="1">
      <alignment horizontal="left"/>
      <protection/>
    </xf>
    <xf numFmtId="0" fontId="20" fillId="0" borderId="17" xfId="0" applyFont="1" applyFill="1" applyBorder="1" applyAlignment="1" applyProtection="1">
      <alignment horizontal="left"/>
      <protection/>
    </xf>
    <xf numFmtId="0" fontId="4" fillId="0" borderId="20" xfId="0" applyFont="1" applyFill="1" applyBorder="1" applyAlignment="1" applyProtection="1">
      <alignment horizontal="left"/>
      <protection/>
    </xf>
    <xf numFmtId="0" fontId="5" fillId="0" borderId="19" xfId="0" applyFont="1" applyFill="1" applyBorder="1" applyAlignment="1" applyProtection="1">
      <alignment horizontal="center"/>
      <protection/>
    </xf>
    <xf numFmtId="0" fontId="20" fillId="0" borderId="22" xfId="0" applyFont="1" applyFill="1" applyBorder="1" applyAlignment="1" applyProtection="1">
      <alignment horizontal="left"/>
      <protection/>
    </xf>
    <xf numFmtId="0" fontId="20" fillId="0" borderId="19" xfId="0" applyFont="1" applyFill="1" applyBorder="1" applyAlignment="1" applyProtection="1">
      <alignment horizontal="left"/>
      <protection/>
    </xf>
    <xf numFmtId="0" fontId="5" fillId="0" borderId="22" xfId="0" applyFont="1" applyFill="1" applyBorder="1" applyAlignment="1" applyProtection="1">
      <alignment horizontal="left"/>
      <protection/>
    </xf>
    <xf numFmtId="0" fontId="4" fillId="0" borderId="10" xfId="0" applyFont="1" applyFill="1" applyBorder="1" applyAlignment="1" applyProtection="1">
      <alignment horizontal="left"/>
      <protection/>
    </xf>
    <xf numFmtId="0" fontId="21" fillId="0" borderId="19" xfId="0" applyFont="1" applyFill="1" applyBorder="1" applyAlignment="1" applyProtection="1">
      <alignment horizontal="left"/>
      <protection/>
    </xf>
    <xf numFmtId="0" fontId="5" fillId="0" borderId="19" xfId="0" applyFont="1" applyFill="1" applyBorder="1" applyAlignment="1" applyProtection="1">
      <alignment horizontal="center" wrapText="1"/>
      <protection/>
    </xf>
    <xf numFmtId="0" fontId="20" fillId="0" borderId="22" xfId="0" applyFont="1" applyFill="1" applyBorder="1" applyAlignment="1" applyProtection="1">
      <alignment/>
      <protection/>
    </xf>
    <xf numFmtId="0" fontId="14" fillId="0" borderId="10" xfId="0" applyFont="1" applyFill="1" applyBorder="1" applyAlignment="1" applyProtection="1">
      <alignment horizontal="center"/>
      <protection/>
    </xf>
    <xf numFmtId="0" fontId="21" fillId="0" borderId="10" xfId="0" applyFont="1" applyFill="1" applyBorder="1" applyAlignment="1" applyProtection="1">
      <alignment horizontal="left"/>
      <protection/>
    </xf>
    <xf numFmtId="0" fontId="18" fillId="0" borderId="19" xfId="0" applyFont="1" applyFill="1" applyBorder="1" applyAlignment="1" applyProtection="1">
      <alignment horizontal="center"/>
      <protection/>
    </xf>
    <xf numFmtId="0" fontId="4" fillId="0" borderId="19" xfId="0" applyFont="1" applyFill="1" applyBorder="1" applyAlignment="1" applyProtection="1">
      <alignment horizontal="left" indent="1"/>
      <protection/>
    </xf>
    <xf numFmtId="0" fontId="5" fillId="0" borderId="14" xfId="0" applyFont="1" applyFill="1" applyBorder="1" applyAlignment="1" applyProtection="1">
      <alignment horizontal="left"/>
      <protection/>
    </xf>
    <xf numFmtId="0" fontId="4" fillId="0" borderId="14" xfId="0" applyFont="1" applyFill="1" applyBorder="1" applyAlignment="1">
      <alignment horizontal="center"/>
    </xf>
    <xf numFmtId="0" fontId="4" fillId="0" borderId="18" xfId="0" applyFont="1" applyFill="1" applyBorder="1" applyAlignment="1" applyProtection="1">
      <alignment horizontal="left"/>
      <protection/>
    </xf>
    <xf numFmtId="0" fontId="4" fillId="0" borderId="22" xfId="0" applyFont="1" applyFill="1" applyBorder="1" applyAlignment="1" applyProtection="1" quotePrefix="1">
      <alignment horizontal="center"/>
      <protection/>
    </xf>
    <xf numFmtId="0" fontId="5" fillId="0" borderId="10" xfId="0" applyFont="1" applyFill="1" applyBorder="1" applyAlignment="1" applyProtection="1">
      <alignment horizontal="center"/>
      <protection/>
    </xf>
    <xf numFmtId="0" fontId="5" fillId="0" borderId="22" xfId="0" applyFont="1" applyFill="1" applyBorder="1" applyAlignment="1" applyProtection="1">
      <alignment horizontal="center"/>
      <protection/>
    </xf>
    <xf numFmtId="0" fontId="14" fillId="0" borderId="22" xfId="0" applyFont="1" applyFill="1" applyBorder="1" applyAlignment="1" applyProtection="1">
      <alignment horizontal="center"/>
      <protection/>
    </xf>
    <xf numFmtId="0" fontId="14" fillId="0" borderId="22" xfId="0" applyFont="1" applyFill="1" applyBorder="1" applyAlignment="1" applyProtection="1">
      <alignment horizontal="left"/>
      <protection/>
    </xf>
    <xf numFmtId="0" fontId="8" fillId="0" borderId="0" xfId="0" applyFont="1" applyFill="1" applyBorder="1" applyAlignment="1" applyProtection="1">
      <alignment horizontal="center"/>
      <protection/>
    </xf>
    <xf numFmtId="4" fontId="6" fillId="0" borderId="18" xfId="0" applyNumberFormat="1" applyFont="1" applyFill="1" applyBorder="1" applyAlignment="1" applyProtection="1">
      <alignment/>
      <protection locked="0"/>
    </xf>
    <xf numFmtId="165" fontId="6" fillId="0" borderId="10" xfId="0" applyNumberFormat="1" applyFont="1" applyFill="1" applyBorder="1" applyAlignment="1" applyProtection="1">
      <alignment/>
      <protection locked="0"/>
    </xf>
    <xf numFmtId="0" fontId="4" fillId="0" borderId="19" xfId="0" applyFont="1" applyFill="1" applyBorder="1" applyAlignment="1" applyProtection="1">
      <alignment/>
      <protection/>
    </xf>
    <xf numFmtId="0" fontId="6" fillId="0" borderId="19" xfId="0" applyFont="1" applyFill="1" applyBorder="1" applyAlignment="1" applyProtection="1">
      <alignment/>
      <protection/>
    </xf>
    <xf numFmtId="0" fontId="4" fillId="0" borderId="19" xfId="0" applyFont="1" applyFill="1" applyBorder="1" applyAlignment="1">
      <alignment/>
    </xf>
    <xf numFmtId="39" fontId="4" fillId="0" borderId="19" xfId="0" applyNumberFormat="1" applyFont="1" applyFill="1" applyBorder="1" applyAlignment="1" applyProtection="1">
      <alignment/>
      <protection/>
    </xf>
    <xf numFmtId="0" fontId="4" fillId="0" borderId="19" xfId="0" applyFont="1" applyFill="1" applyBorder="1" applyAlignment="1" applyProtection="1">
      <alignment horizontal="center"/>
      <protection/>
    </xf>
    <xf numFmtId="0" fontId="4" fillId="0" borderId="12" xfId="0" applyFont="1" applyFill="1" applyBorder="1" applyAlignment="1" applyProtection="1">
      <alignment/>
      <protection/>
    </xf>
    <xf numFmtId="0" fontId="4" fillId="0" borderId="16" xfId="0" applyFont="1" applyFill="1" applyBorder="1" applyAlignment="1">
      <alignment/>
    </xf>
    <xf numFmtId="0" fontId="8" fillId="0" borderId="19" xfId="0" applyFont="1" applyFill="1" applyBorder="1" applyAlignment="1" applyProtection="1">
      <alignment horizontal="center"/>
      <protection/>
    </xf>
    <xf numFmtId="39" fontId="4" fillId="0" borderId="27" xfId="0" applyNumberFormat="1" applyFont="1" applyFill="1" applyBorder="1" applyAlignment="1" applyProtection="1">
      <alignment horizontal="right"/>
      <protection/>
    </xf>
    <xf numFmtId="39" fontId="4" fillId="0" borderId="12" xfId="0" applyNumberFormat="1" applyFont="1" applyFill="1" applyBorder="1" applyAlignment="1" applyProtection="1">
      <alignment horizontal="right"/>
      <protection/>
    </xf>
    <xf numFmtId="39" fontId="4" fillId="0" borderId="23" xfId="0" applyNumberFormat="1" applyFont="1" applyFill="1" applyBorder="1" applyAlignment="1" applyProtection="1">
      <alignment horizontal="right"/>
      <protection/>
    </xf>
    <xf numFmtId="39" fontId="6" fillId="0" borderId="12" xfId="0" applyNumberFormat="1" applyFont="1" applyFill="1" applyBorder="1" applyAlignment="1" applyProtection="1">
      <alignment horizontal="right"/>
      <protection/>
    </xf>
    <xf numFmtId="0" fontId="4" fillId="0" borderId="12" xfId="0" applyNumberFormat="1" applyFont="1" applyFill="1" applyBorder="1" applyAlignment="1" applyProtection="1">
      <alignment horizontal="center"/>
      <protection/>
    </xf>
    <xf numFmtId="39" fontId="4" fillId="0" borderId="12" xfId="0" applyNumberFormat="1" applyFont="1" applyFill="1" applyBorder="1" applyAlignment="1" applyProtection="1">
      <alignment horizontal="center"/>
      <protection/>
    </xf>
    <xf numFmtId="39" fontId="4" fillId="0" borderId="11" xfId="0" applyNumberFormat="1" applyFont="1" applyFill="1" applyBorder="1" applyAlignment="1" applyProtection="1">
      <alignment horizontal="center"/>
      <protection/>
    </xf>
    <xf numFmtId="39" fontId="4" fillId="0" borderId="16" xfId="0" applyNumberFormat="1" applyFont="1" applyFill="1" applyBorder="1" applyAlignment="1" applyProtection="1">
      <alignment horizontal="right"/>
      <protection/>
    </xf>
    <xf numFmtId="0" fontId="62" fillId="0" borderId="0" xfId="0" applyFont="1" applyFill="1" applyAlignment="1">
      <alignment/>
    </xf>
    <xf numFmtId="0" fontId="62" fillId="0" borderId="0" xfId="0" applyFont="1" applyFill="1" applyAlignment="1" applyProtection="1">
      <alignment/>
      <protection/>
    </xf>
    <xf numFmtId="0" fontId="63" fillId="0" borderId="0" xfId="0" applyFont="1" applyFill="1" applyAlignment="1">
      <alignment/>
    </xf>
    <xf numFmtId="39" fontId="63" fillId="0" borderId="0" xfId="0" applyNumberFormat="1" applyFont="1" applyFill="1" applyBorder="1" applyAlignment="1" applyProtection="1">
      <alignment/>
      <protection/>
    </xf>
    <xf numFmtId="0" fontId="63" fillId="0" borderId="0" xfId="0" applyFont="1" applyFill="1" applyAlignment="1" applyProtection="1">
      <alignment/>
      <protection/>
    </xf>
    <xf numFmtId="39" fontId="24" fillId="0" borderId="0" xfId="0" applyNumberFormat="1" applyFont="1" applyFill="1" applyAlignment="1" applyProtection="1">
      <alignment/>
      <protection/>
    </xf>
    <xf numFmtId="0" fontId="4" fillId="0" borderId="11" xfId="0" applyNumberFormat="1" applyFont="1" applyFill="1" applyBorder="1" applyAlignment="1" applyProtection="1">
      <alignment horizontal="center"/>
      <protection/>
    </xf>
    <xf numFmtId="0" fontId="4" fillId="0" borderId="21" xfId="0" applyFont="1" applyFill="1" applyBorder="1" applyAlignment="1" applyProtection="1">
      <alignment horizontal="center"/>
      <protection/>
    </xf>
    <xf numFmtId="0" fontId="4" fillId="0" borderId="14" xfId="0" applyFont="1" applyFill="1" applyBorder="1" applyAlignment="1" applyProtection="1" quotePrefix="1">
      <alignment horizontal="center"/>
      <protection/>
    </xf>
    <xf numFmtId="39" fontId="4" fillId="0" borderId="28" xfId="0" applyNumberFormat="1" applyFont="1" applyFill="1" applyBorder="1" applyAlignment="1" applyProtection="1">
      <alignment/>
      <protection/>
    </xf>
    <xf numFmtId="0" fontId="8" fillId="0" borderId="15" xfId="0" applyNumberFormat="1" applyFont="1" applyFill="1" applyBorder="1" applyAlignment="1" applyProtection="1" quotePrefix="1">
      <alignment horizontal="center"/>
      <protection/>
    </xf>
    <xf numFmtId="0" fontId="8" fillId="0" borderId="21" xfId="0" applyNumberFormat="1" applyFont="1" applyFill="1" applyBorder="1" applyAlignment="1" applyProtection="1" quotePrefix="1">
      <alignment horizontal="center"/>
      <protection/>
    </xf>
    <xf numFmtId="0" fontId="4" fillId="0" borderId="0" xfId="0" applyFont="1" applyFill="1" applyBorder="1" applyAlignment="1">
      <alignment horizontal="right"/>
    </xf>
    <xf numFmtId="0" fontId="4" fillId="0" borderId="15" xfId="0" applyFont="1" applyFill="1" applyBorder="1" applyAlignment="1" applyProtection="1">
      <alignment horizontal="right"/>
      <protection/>
    </xf>
    <xf numFmtId="0" fontId="0" fillId="0" borderId="0" xfId="0" applyFill="1" applyAlignment="1">
      <alignment horizontal="right"/>
    </xf>
    <xf numFmtId="170" fontId="6" fillId="0" borderId="21" xfId="0" applyNumberFormat="1" applyFont="1" applyFill="1" applyBorder="1" applyAlignment="1" applyProtection="1">
      <alignment horizontal="right"/>
      <protection locked="0"/>
    </xf>
    <xf numFmtId="0" fontId="8" fillId="0" borderId="19" xfId="0" applyFont="1" applyFill="1" applyBorder="1" applyAlignment="1" applyProtection="1">
      <alignment horizontal="right"/>
      <protection/>
    </xf>
    <xf numFmtId="165" fontId="6" fillId="0" borderId="10" xfId="0" applyNumberFormat="1" applyFont="1" applyFill="1" applyBorder="1" applyAlignment="1" applyProtection="1">
      <alignment horizontal="right"/>
      <protection locked="0"/>
    </xf>
    <xf numFmtId="0" fontId="19" fillId="0" borderId="19" xfId="0" applyFont="1" applyFill="1" applyBorder="1" applyAlignment="1" applyProtection="1">
      <alignment horizontal="right"/>
      <protection/>
    </xf>
    <xf numFmtId="0" fontId="8" fillId="0" borderId="19" xfId="0" applyFont="1" applyFill="1" applyBorder="1" applyAlignment="1" applyProtection="1">
      <alignment horizontal="right"/>
      <protection/>
    </xf>
    <xf numFmtId="165" fontId="8" fillId="0" borderId="10" xfId="0" applyNumberFormat="1" applyFont="1" applyFill="1" applyBorder="1" applyAlignment="1" applyProtection="1">
      <alignment horizontal="right"/>
      <protection/>
    </xf>
    <xf numFmtId="0" fontId="4" fillId="0" borderId="21" xfId="0" applyFont="1" applyFill="1" applyBorder="1" applyAlignment="1">
      <alignment horizontal="right"/>
    </xf>
    <xf numFmtId="0" fontId="5" fillId="0" borderId="16" xfId="0" applyFont="1" applyFill="1" applyBorder="1" applyAlignment="1" applyProtection="1">
      <alignment horizontal="right"/>
      <protection/>
    </xf>
    <xf numFmtId="0" fontId="4" fillId="0" borderId="11" xfId="0" applyFont="1" applyFill="1" applyBorder="1" applyAlignment="1" applyProtection="1">
      <alignment horizontal="right"/>
      <protection/>
    </xf>
    <xf numFmtId="0" fontId="4" fillId="0" borderId="16" xfId="0" applyFont="1" applyFill="1" applyBorder="1" applyAlignment="1">
      <alignment horizontal="right"/>
    </xf>
    <xf numFmtId="39" fontId="6" fillId="0" borderId="18" xfId="0" applyNumberFormat="1" applyFont="1" applyFill="1" applyBorder="1" applyAlignment="1" applyProtection="1">
      <alignment horizontal="right"/>
      <protection locked="0"/>
    </xf>
    <xf numFmtId="39" fontId="6" fillId="0" borderId="22" xfId="0" applyNumberFormat="1" applyFont="1" applyFill="1" applyBorder="1" applyAlignment="1" applyProtection="1">
      <alignment horizontal="right"/>
      <protection/>
    </xf>
    <xf numFmtId="39" fontId="6" fillId="0" borderId="10" xfId="0" applyNumberFormat="1" applyFont="1" applyFill="1" applyBorder="1" applyAlignment="1" applyProtection="1">
      <alignment horizontal="right"/>
      <protection locked="0"/>
    </xf>
    <xf numFmtId="39" fontId="4" fillId="0" borderId="16" xfId="0" applyNumberFormat="1" applyFont="1" applyFill="1" applyBorder="1" applyAlignment="1" applyProtection="1" quotePrefix="1">
      <alignment horizontal="right"/>
      <protection/>
    </xf>
    <xf numFmtId="39" fontId="4" fillId="0" borderId="23" xfId="0" applyNumberFormat="1" applyFont="1" applyFill="1" applyBorder="1" applyAlignment="1" applyProtection="1">
      <alignment horizontal="right"/>
      <protection/>
    </xf>
    <xf numFmtId="39" fontId="6" fillId="0" borderId="12" xfId="0" applyNumberFormat="1" applyFont="1" applyFill="1" applyBorder="1" applyAlignment="1" applyProtection="1">
      <alignment horizontal="right"/>
      <protection/>
    </xf>
    <xf numFmtId="39" fontId="4" fillId="0" borderId="0" xfId="0" applyNumberFormat="1" applyFont="1" applyFill="1" applyBorder="1" applyAlignment="1" applyProtection="1">
      <alignment horizontal="right" vertical="top"/>
      <protection/>
    </xf>
    <xf numFmtId="39" fontId="11" fillId="0" borderId="0" xfId="0" applyNumberFormat="1" applyFont="1" applyFill="1" applyBorder="1" applyAlignment="1" applyProtection="1">
      <alignment horizontal="right"/>
      <protection/>
    </xf>
    <xf numFmtId="39" fontId="6" fillId="0" borderId="0" xfId="0" applyNumberFormat="1" applyFont="1" applyFill="1" applyAlignment="1" applyProtection="1">
      <alignment horizontal="right"/>
      <protection/>
    </xf>
    <xf numFmtId="0" fontId="6" fillId="0" borderId="0" xfId="0" applyFont="1" applyFill="1" applyBorder="1" applyAlignment="1" applyProtection="1">
      <alignment horizontal="right"/>
      <protection/>
    </xf>
    <xf numFmtId="39" fontId="4" fillId="0" borderId="18" xfId="0" applyNumberFormat="1" applyFont="1" applyFill="1" applyBorder="1" applyAlignment="1" applyProtection="1">
      <alignment horizontal="right"/>
      <protection/>
    </xf>
    <xf numFmtId="39" fontId="4" fillId="0" borderId="11" xfId="0" applyNumberFormat="1" applyFont="1" applyFill="1" applyBorder="1" applyAlignment="1" applyProtection="1">
      <alignment horizontal="right"/>
      <protection/>
    </xf>
    <xf numFmtId="39" fontId="4" fillId="0" borderId="25" xfId="0" applyNumberFormat="1" applyFont="1" applyFill="1" applyBorder="1" applyAlignment="1" applyProtection="1">
      <alignment horizontal="right"/>
      <protection/>
    </xf>
    <xf numFmtId="39" fontId="4" fillId="0" borderId="19" xfId="0" applyNumberFormat="1" applyFont="1" applyFill="1" applyBorder="1" applyAlignment="1" applyProtection="1">
      <alignment horizontal="right"/>
      <protection/>
    </xf>
    <xf numFmtId="0" fontId="4" fillId="0" borderId="22" xfId="0" applyFont="1" applyFill="1" applyBorder="1" applyAlignment="1" applyProtection="1">
      <alignment horizontal="right"/>
      <protection/>
    </xf>
    <xf numFmtId="0" fontId="4" fillId="0" borderId="10" xfId="0" applyFont="1" applyFill="1" applyBorder="1" applyAlignment="1">
      <alignment horizontal="right"/>
    </xf>
    <xf numFmtId="0" fontId="4" fillId="0" borderId="22" xfId="0" applyFont="1" applyFill="1" applyBorder="1" applyAlignment="1">
      <alignment horizontal="right"/>
    </xf>
    <xf numFmtId="39" fontId="6" fillId="0" borderId="22" xfId="0" applyNumberFormat="1" applyFont="1" applyFill="1" applyBorder="1" applyAlignment="1" applyProtection="1">
      <alignment horizontal="right"/>
      <protection locked="0"/>
    </xf>
    <xf numFmtId="39" fontId="4" fillId="0" borderId="25" xfId="0" applyNumberFormat="1" applyFont="1" applyFill="1" applyBorder="1" applyAlignment="1" applyProtection="1">
      <alignment horizontal="right"/>
      <protection/>
    </xf>
    <xf numFmtId="0" fontId="4" fillId="0" borderId="19" xfId="0" applyFont="1" applyFill="1" applyBorder="1" applyAlignment="1">
      <alignment horizontal="right"/>
    </xf>
    <xf numFmtId="39" fontId="4" fillId="0" borderId="28" xfId="0" applyNumberFormat="1" applyFont="1" applyFill="1" applyBorder="1" applyAlignment="1">
      <alignment horizontal="right"/>
    </xf>
    <xf numFmtId="0" fontId="4" fillId="0" borderId="22" xfId="0" applyFont="1" applyFill="1" applyBorder="1" applyAlignment="1">
      <alignment horizontal="right"/>
    </xf>
    <xf numFmtId="39" fontId="4" fillId="0" borderId="26" xfId="0" applyNumberFormat="1" applyFont="1" applyFill="1" applyBorder="1" applyAlignment="1" applyProtection="1">
      <alignment horizontal="right"/>
      <protection/>
    </xf>
    <xf numFmtId="39" fontId="4" fillId="0" borderId="29" xfId="0" applyNumberFormat="1" applyFont="1" applyFill="1" applyBorder="1" applyAlignment="1" applyProtection="1">
      <alignment horizontal="right"/>
      <protection/>
    </xf>
    <xf numFmtId="39" fontId="6" fillId="0" borderId="19" xfId="0" applyNumberFormat="1" applyFont="1" applyFill="1" applyBorder="1" applyAlignment="1" applyProtection="1">
      <alignment horizontal="right"/>
      <protection locked="0"/>
    </xf>
    <xf numFmtId="39" fontId="6" fillId="0" borderId="19" xfId="0" applyNumberFormat="1" applyFont="1" applyFill="1" applyBorder="1" applyAlignment="1" applyProtection="1">
      <alignment horizontal="right"/>
      <protection/>
    </xf>
    <xf numFmtId="39" fontId="4" fillId="0" borderId="19" xfId="0" applyNumberFormat="1" applyFont="1" applyFill="1" applyBorder="1" applyAlignment="1" applyProtection="1">
      <alignment horizontal="right"/>
      <protection/>
    </xf>
    <xf numFmtId="0" fontId="4" fillId="0" borderId="11" xfId="0" applyFont="1" applyFill="1" applyBorder="1" applyAlignment="1">
      <alignment horizontal="right"/>
    </xf>
    <xf numFmtId="0" fontId="4" fillId="0" borderId="12" xfId="0" applyFont="1" applyFill="1" applyBorder="1" applyAlignment="1">
      <alignment horizontal="right"/>
    </xf>
    <xf numFmtId="39" fontId="6" fillId="0" borderId="22" xfId="0" applyNumberFormat="1" applyFont="1" applyFill="1" applyBorder="1" applyAlignment="1" applyProtection="1">
      <alignment horizontal="right"/>
      <protection/>
    </xf>
    <xf numFmtId="39" fontId="6" fillId="0" borderId="11" xfId="0" applyNumberFormat="1" applyFont="1" applyFill="1" applyBorder="1" applyAlignment="1" applyProtection="1">
      <alignment horizontal="right"/>
      <protection locked="0"/>
    </xf>
    <xf numFmtId="39" fontId="6" fillId="0" borderId="18" xfId="0" applyNumberFormat="1" applyFont="1" applyFill="1" applyBorder="1" applyAlignment="1" applyProtection="1">
      <alignment horizontal="right"/>
      <protection locked="0"/>
    </xf>
    <xf numFmtId="0" fontId="13" fillId="0" borderId="0" xfId="0" applyFont="1" applyFill="1" applyAlignment="1" applyProtection="1">
      <alignment horizontal="right"/>
      <protection/>
    </xf>
    <xf numFmtId="0" fontId="8" fillId="0" borderId="0" xfId="0" applyFont="1" applyFill="1" applyAlignment="1" applyProtection="1">
      <alignment horizontal="right"/>
      <protection/>
    </xf>
    <xf numFmtId="1" fontId="8" fillId="0" borderId="22" xfId="0" applyNumberFormat="1" applyFont="1" applyFill="1" applyBorder="1" applyAlignment="1" applyProtection="1">
      <alignment horizontal="right"/>
      <protection/>
    </xf>
    <xf numFmtId="0" fontId="8" fillId="0" borderId="10" xfId="0" applyFont="1" applyFill="1" applyBorder="1" applyAlignment="1" applyProtection="1">
      <alignment horizontal="right"/>
      <protection/>
    </xf>
    <xf numFmtId="39" fontId="8" fillId="0" borderId="23" xfId="0" applyNumberFormat="1" applyFont="1" applyFill="1" applyBorder="1" applyAlignment="1" applyProtection="1">
      <alignment horizontal="right"/>
      <protection/>
    </xf>
    <xf numFmtId="39" fontId="8" fillId="0" borderId="12" xfId="0" applyNumberFormat="1" applyFont="1" applyFill="1" applyBorder="1" applyAlignment="1" applyProtection="1">
      <alignment horizontal="right"/>
      <protection/>
    </xf>
    <xf numFmtId="39" fontId="6" fillId="0" borderId="12" xfId="0" applyNumberFormat="1" applyFont="1" applyFill="1" applyBorder="1" applyAlignment="1" applyProtection="1">
      <alignment horizontal="right"/>
      <protection locked="0"/>
    </xf>
    <xf numFmtId="39" fontId="8" fillId="0" borderId="19" xfId="0" applyNumberFormat="1" applyFont="1" applyFill="1" applyBorder="1" applyAlignment="1" applyProtection="1">
      <alignment horizontal="right"/>
      <protection/>
    </xf>
    <xf numFmtId="39" fontId="8" fillId="0" borderId="26" xfId="0" applyNumberFormat="1" applyFont="1" applyFill="1" applyBorder="1" applyAlignment="1" applyProtection="1">
      <alignment horizontal="right"/>
      <protection/>
    </xf>
    <xf numFmtId="39" fontId="8" fillId="0" borderId="23" xfId="0" applyNumberFormat="1" applyFont="1" applyFill="1" applyBorder="1" applyAlignment="1" applyProtection="1">
      <alignment horizontal="right"/>
      <protection/>
    </xf>
    <xf numFmtId="39" fontId="8" fillId="0" borderId="12" xfId="0" applyNumberFormat="1" applyFont="1" applyFill="1" applyBorder="1" applyAlignment="1" applyProtection="1">
      <alignment horizontal="right"/>
      <protection/>
    </xf>
    <xf numFmtId="0" fontId="15" fillId="0" borderId="0" xfId="0" applyFont="1" applyFill="1" applyAlignment="1" applyProtection="1">
      <alignment horizontal="right"/>
      <protection/>
    </xf>
    <xf numFmtId="39" fontId="4" fillId="0" borderId="10" xfId="0" applyNumberFormat="1" applyFont="1" applyFill="1" applyBorder="1" applyAlignment="1" applyProtection="1">
      <alignment horizontal="right"/>
      <protection/>
    </xf>
    <xf numFmtId="0" fontId="4" fillId="0" borderId="19" xfId="0" applyFont="1" applyFill="1" applyBorder="1" applyAlignment="1" applyProtection="1">
      <alignment horizontal="right"/>
      <protection/>
    </xf>
    <xf numFmtId="0" fontId="4" fillId="0" borderId="12" xfId="0" applyFont="1" applyFill="1" applyBorder="1" applyAlignment="1" applyProtection="1">
      <alignment horizontal="right"/>
      <protection/>
    </xf>
    <xf numFmtId="39" fontId="4" fillId="0" borderId="11" xfId="0" applyNumberFormat="1" applyFont="1" applyFill="1" applyBorder="1" applyAlignment="1" applyProtection="1">
      <alignment horizontal="right"/>
      <protection/>
    </xf>
    <xf numFmtId="39" fontId="4" fillId="0" borderId="10" xfId="0" applyNumberFormat="1" applyFont="1" applyFill="1" applyBorder="1" applyAlignment="1">
      <alignment horizontal="right"/>
    </xf>
    <xf numFmtId="39" fontId="4" fillId="0" borderId="18" xfId="0" applyNumberFormat="1" applyFont="1" applyFill="1" applyBorder="1" applyAlignment="1">
      <alignment horizontal="right"/>
    </xf>
    <xf numFmtId="39" fontId="4" fillId="0" borderId="24" xfId="0" applyNumberFormat="1" applyFont="1" applyFill="1" applyBorder="1" applyAlignment="1" applyProtection="1">
      <alignment horizontal="right"/>
      <protection/>
    </xf>
    <xf numFmtId="39" fontId="4" fillId="0" borderId="29" xfId="0" applyNumberFormat="1" applyFont="1" applyFill="1" applyBorder="1" applyAlignment="1" applyProtection="1">
      <alignment horizontal="right"/>
      <protection/>
    </xf>
    <xf numFmtId="39" fontId="4" fillId="0" borderId="16" xfId="0" applyNumberFormat="1" applyFont="1" applyFill="1" applyBorder="1" applyAlignment="1" applyProtection="1">
      <alignment horizontal="right"/>
      <protection/>
    </xf>
    <xf numFmtId="0" fontId="4" fillId="0" borderId="16" xfId="0" applyFont="1" applyFill="1" applyBorder="1" applyAlignment="1" applyProtection="1">
      <alignment horizontal="right" vertical="center"/>
      <protection/>
    </xf>
    <xf numFmtId="39" fontId="4" fillId="0" borderId="28" xfId="0" applyNumberFormat="1" applyFont="1" applyFill="1" applyBorder="1" applyAlignment="1" applyProtection="1">
      <alignment horizontal="right"/>
      <protection/>
    </xf>
    <xf numFmtId="39" fontId="4" fillId="0" borderId="0" xfId="0" applyNumberFormat="1" applyFont="1" applyFill="1" applyAlignment="1" applyProtection="1">
      <alignment horizontal="right"/>
      <protection/>
    </xf>
    <xf numFmtId="39" fontId="6" fillId="0" borderId="16" xfId="0" applyNumberFormat="1" applyFont="1" applyFill="1" applyBorder="1" applyAlignment="1" applyProtection="1">
      <alignment horizontal="right"/>
      <protection locked="0"/>
    </xf>
    <xf numFmtId="39" fontId="8" fillId="0" borderId="25" xfId="0" applyNumberFormat="1" applyFont="1" applyFill="1" applyBorder="1" applyAlignment="1" applyProtection="1">
      <alignment horizontal="right"/>
      <protection/>
    </xf>
    <xf numFmtId="39" fontId="8" fillId="0" borderId="26" xfId="0" applyNumberFormat="1" applyFont="1" applyFill="1" applyBorder="1" applyAlignment="1" applyProtection="1">
      <alignment horizontal="right"/>
      <protection/>
    </xf>
    <xf numFmtId="168" fontId="12" fillId="0" borderId="16" xfId="0" applyNumberFormat="1" applyFont="1" applyFill="1" applyBorder="1" applyAlignment="1" applyProtection="1">
      <alignment horizontal="right"/>
      <protection/>
    </xf>
    <xf numFmtId="0" fontId="4" fillId="0" borderId="12" xfId="0" applyNumberFormat="1" applyFont="1" applyFill="1" applyBorder="1" applyAlignment="1" applyProtection="1">
      <alignment horizontal="right"/>
      <protection/>
    </xf>
    <xf numFmtId="39" fontId="4" fillId="0" borderId="18" xfId="0" applyNumberFormat="1" applyFont="1" applyFill="1" applyBorder="1" applyAlignment="1" applyProtection="1">
      <alignment horizontal="right"/>
      <protection/>
    </xf>
    <xf numFmtId="0" fontId="4" fillId="0" borderId="0" xfId="0" applyFont="1" applyFill="1" applyAlignment="1">
      <alignment horizontal="right"/>
    </xf>
    <xf numFmtId="0" fontId="12" fillId="0" borderId="16" xfId="0" applyFont="1" applyFill="1" applyBorder="1" applyAlignment="1" applyProtection="1">
      <alignment horizontal="right"/>
      <protection/>
    </xf>
    <xf numFmtId="0" fontId="4" fillId="0" borderId="16" xfId="0" applyFont="1" applyFill="1" applyBorder="1" applyAlignment="1" applyProtection="1">
      <alignment horizontal="right"/>
      <protection/>
    </xf>
    <xf numFmtId="39" fontId="4" fillId="0" borderId="26" xfId="0" applyNumberFormat="1" applyFont="1" applyFill="1" applyBorder="1" applyAlignment="1" applyProtection="1">
      <alignment horizontal="right"/>
      <protection/>
    </xf>
    <xf numFmtId="0" fontId="4" fillId="0" borderId="12" xfId="0" applyFont="1" applyFill="1" applyBorder="1" applyAlignment="1">
      <alignment horizontal="right"/>
    </xf>
    <xf numFmtId="39" fontId="4" fillId="0" borderId="0" xfId="0" applyNumberFormat="1" applyFont="1" applyFill="1" applyAlignment="1" applyProtection="1">
      <alignment horizontal="right"/>
      <protection/>
    </xf>
    <xf numFmtId="0" fontId="5" fillId="0" borderId="21" xfId="0" applyFont="1" applyFill="1" applyBorder="1" applyAlignment="1" applyProtection="1">
      <alignment horizontal="center" wrapText="1"/>
      <protection/>
    </xf>
    <xf numFmtId="0" fontId="5" fillId="0" borderId="21" xfId="0" applyFont="1" applyFill="1" applyBorder="1" applyAlignment="1" applyProtection="1">
      <alignment horizontal="left" wrapText="1"/>
      <protection/>
    </xf>
    <xf numFmtId="0" fontId="5" fillId="0" borderId="21" xfId="0" applyFont="1" applyFill="1" applyBorder="1" applyAlignment="1" applyProtection="1">
      <alignment horizontal="right" wrapText="1"/>
      <protection/>
    </xf>
    <xf numFmtId="39" fontId="6"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center"/>
      <protection/>
    </xf>
    <xf numFmtId="0" fontId="4" fillId="0" borderId="21" xfId="0" applyNumberFormat="1" applyFont="1" applyFill="1" applyBorder="1" applyAlignment="1" applyProtection="1" quotePrefix="1">
      <alignment horizontal="center"/>
      <protection/>
    </xf>
    <xf numFmtId="39" fontId="27" fillId="0" borderId="0" xfId="0" applyNumberFormat="1" applyFont="1" applyFill="1" applyBorder="1" applyAlignment="1" applyProtection="1">
      <alignment/>
      <protection/>
    </xf>
    <xf numFmtId="39" fontId="9" fillId="0" borderId="0" xfId="0" applyNumberFormat="1" applyFont="1" applyFill="1" applyBorder="1" applyAlignment="1" applyProtection="1">
      <alignment/>
      <protection/>
    </xf>
    <xf numFmtId="0" fontId="8" fillId="0" borderId="0" xfId="0" applyNumberFormat="1" applyFont="1" applyFill="1" applyBorder="1" applyAlignment="1" applyProtection="1" quotePrefix="1">
      <alignment horizontal="center"/>
      <protection/>
    </xf>
    <xf numFmtId="39" fontId="27" fillId="0" borderId="19" xfId="0" applyNumberFormat="1" applyFont="1" applyFill="1" applyBorder="1" applyAlignment="1" applyProtection="1">
      <alignment/>
      <protection/>
    </xf>
    <xf numFmtId="39" fontId="13" fillId="0" borderId="0" xfId="0" applyNumberFormat="1" applyFont="1" applyFill="1" applyBorder="1" applyAlignment="1" applyProtection="1">
      <alignment/>
      <protection/>
    </xf>
    <xf numFmtId="0" fontId="62" fillId="0" borderId="0" xfId="0" applyFont="1" applyFill="1" applyAlignment="1" applyProtection="1" quotePrefix="1">
      <alignment horizontal="left"/>
      <protection/>
    </xf>
    <xf numFmtId="0" fontId="8" fillId="0" borderId="20" xfId="0" applyFont="1" applyFill="1" applyBorder="1" applyAlignment="1" applyProtection="1">
      <alignment horizontal="left"/>
      <protection/>
    </xf>
    <xf numFmtId="0" fontId="8" fillId="0" borderId="10" xfId="0" applyFont="1" applyFill="1" applyBorder="1" applyAlignment="1" applyProtection="1">
      <alignment horizontal="center"/>
      <protection/>
    </xf>
    <xf numFmtId="0" fontId="8" fillId="0" borderId="10" xfId="0" applyNumberFormat="1" applyFont="1" applyFill="1" applyBorder="1" applyAlignment="1" applyProtection="1">
      <alignment horizontal="center"/>
      <protection/>
    </xf>
    <xf numFmtId="0" fontId="63" fillId="0" borderId="0" xfId="0" applyFont="1" applyFill="1" applyBorder="1" applyAlignment="1">
      <alignment/>
    </xf>
    <xf numFmtId="0" fontId="62" fillId="0" borderId="0" xfId="0" applyFont="1" applyFill="1" applyBorder="1" applyAlignment="1">
      <alignment/>
    </xf>
    <xf numFmtId="39" fontId="62" fillId="0" borderId="19" xfId="0" applyNumberFormat="1" applyFont="1" applyFill="1" applyBorder="1" applyAlignment="1" applyProtection="1">
      <alignment horizontal="center"/>
      <protection/>
    </xf>
    <xf numFmtId="39" fontId="4" fillId="0" borderId="28" xfId="0" applyNumberFormat="1" applyFont="1" applyFill="1" applyBorder="1" applyAlignment="1" applyProtection="1">
      <alignment horizontal="right"/>
      <protection/>
    </xf>
    <xf numFmtId="39" fontId="6" fillId="0" borderId="27" xfId="0" applyNumberFormat="1" applyFont="1" applyFill="1" applyBorder="1" applyAlignment="1" applyProtection="1">
      <alignment/>
      <protection locked="0"/>
    </xf>
    <xf numFmtId="39" fontId="6" fillId="0" borderId="29" xfId="0" applyNumberFormat="1" applyFont="1" applyFill="1" applyBorder="1" applyAlignment="1" applyProtection="1">
      <alignment horizontal="right"/>
      <protection locked="0"/>
    </xf>
    <xf numFmtId="39" fontId="6" fillId="0" borderId="28" xfId="0" applyNumberFormat="1" applyFont="1" applyFill="1" applyBorder="1" applyAlignment="1" applyProtection="1">
      <alignment horizontal="right"/>
      <protection locked="0"/>
    </xf>
    <xf numFmtId="39" fontId="6" fillId="0" borderId="25" xfId="0" applyNumberFormat="1" applyFont="1" applyFill="1" applyBorder="1" applyAlignment="1" applyProtection="1">
      <alignment horizontal="right"/>
      <protection locked="0"/>
    </xf>
    <xf numFmtId="0" fontId="14" fillId="0" borderId="0" xfId="0" applyFont="1" applyFill="1" applyBorder="1" applyAlignment="1" applyProtection="1">
      <alignment horizontal="left"/>
      <protection/>
    </xf>
    <xf numFmtId="39" fontId="8" fillId="0" borderId="0" xfId="0" applyNumberFormat="1" applyFont="1" applyFill="1" applyBorder="1" applyAlignment="1" applyProtection="1">
      <alignment horizontal="right"/>
      <protection/>
    </xf>
    <xf numFmtId="39" fontId="8" fillId="0" borderId="28" xfId="0" applyNumberFormat="1" applyFont="1" applyFill="1" applyBorder="1" applyAlignment="1" applyProtection="1">
      <alignment horizontal="right"/>
      <protection/>
    </xf>
    <xf numFmtId="39" fontId="8" fillId="0" borderId="21"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0" fontId="14" fillId="0" borderId="0" xfId="0" applyFont="1" applyFill="1" applyAlignment="1" applyProtection="1">
      <alignment horizontal="right"/>
      <protection/>
    </xf>
    <xf numFmtId="39" fontId="8" fillId="0" borderId="28" xfId="0" applyNumberFormat="1" applyFont="1" applyFill="1" applyBorder="1" applyAlignment="1" applyProtection="1">
      <alignment horizontal="right"/>
      <protection/>
    </xf>
    <xf numFmtId="39" fontId="8" fillId="0" borderId="19" xfId="0" applyNumberFormat="1" applyFont="1" applyFill="1" applyBorder="1" applyAlignment="1" applyProtection="1">
      <alignment horizontal="right"/>
      <protection/>
    </xf>
    <xf numFmtId="39" fontId="8" fillId="0" borderId="0" xfId="0" applyNumberFormat="1" applyFont="1" applyFill="1" applyBorder="1" applyAlignment="1" applyProtection="1">
      <alignment horizontal="right"/>
      <protection/>
    </xf>
    <xf numFmtId="39" fontId="8" fillId="0" borderId="21" xfId="0" applyNumberFormat="1" applyFont="1" applyFill="1" applyBorder="1" applyAlignment="1" applyProtection="1">
      <alignment horizontal="right"/>
      <protection/>
    </xf>
    <xf numFmtId="0" fontId="5" fillId="0" borderId="21" xfId="0" applyFont="1" applyFill="1" applyBorder="1" applyAlignment="1">
      <alignment horizontal="right"/>
    </xf>
    <xf numFmtId="39" fontId="6" fillId="0" borderId="29" xfId="0" applyNumberFormat="1" applyFont="1" applyFill="1" applyBorder="1" applyAlignment="1" applyProtection="1">
      <alignment/>
      <protection locked="0"/>
    </xf>
    <xf numFmtId="39" fontId="6" fillId="0" borderId="23" xfId="0" applyNumberFormat="1" applyFont="1" applyFill="1" applyBorder="1" applyAlignment="1" applyProtection="1">
      <alignment/>
      <protection locked="0"/>
    </xf>
    <xf numFmtId="39" fontId="4" fillId="0" borderId="29" xfId="0" applyNumberFormat="1" applyFont="1" applyFill="1" applyBorder="1" applyAlignment="1" applyProtection="1">
      <alignment/>
      <protection/>
    </xf>
    <xf numFmtId="39" fontId="6" fillId="0" borderId="25" xfId="0" applyNumberFormat="1" applyFont="1" applyFill="1" applyBorder="1" applyAlignment="1" applyProtection="1">
      <alignment/>
      <protection locked="0"/>
    </xf>
    <xf numFmtId="0" fontId="62" fillId="0" borderId="22" xfId="0" applyFont="1" applyFill="1" applyBorder="1" applyAlignment="1" applyProtection="1">
      <alignment horizontal="center"/>
      <protection/>
    </xf>
    <xf numFmtId="0" fontId="62" fillId="0" borderId="0" xfId="0" applyFont="1" applyFill="1" applyBorder="1" applyAlignment="1" applyProtection="1">
      <alignment horizontal="center"/>
      <protection/>
    </xf>
    <xf numFmtId="0" fontId="62" fillId="0" borderId="0" xfId="0" applyFont="1" applyFill="1" applyBorder="1" applyAlignment="1">
      <alignment horizontal="center"/>
    </xf>
    <xf numFmtId="0" fontId="7" fillId="0" borderId="19" xfId="0" applyFont="1" applyFill="1" applyBorder="1" applyAlignment="1">
      <alignment horizontal="right"/>
    </xf>
    <xf numFmtId="0" fontId="4" fillId="0" borderId="20" xfId="0" applyFont="1" applyFill="1" applyBorder="1" applyAlignment="1" applyProtection="1">
      <alignment horizontal="left" vertical="center" indent="1"/>
      <protection/>
    </xf>
    <xf numFmtId="0" fontId="4" fillId="0" borderId="10" xfId="0" applyFont="1" applyFill="1" applyBorder="1" applyAlignment="1" applyProtection="1" quotePrefix="1">
      <alignment horizontal="center"/>
      <protection/>
    </xf>
    <xf numFmtId="0" fontId="5" fillId="0" borderId="22" xfId="0" applyFont="1" applyFill="1" applyBorder="1" applyAlignment="1" applyProtection="1">
      <alignment horizontal="center"/>
      <protection/>
    </xf>
    <xf numFmtId="0" fontId="5" fillId="0" borderId="10" xfId="0" applyFont="1" applyFill="1" applyBorder="1" applyAlignment="1" applyProtection="1">
      <alignment horizontal="center"/>
      <protection/>
    </xf>
    <xf numFmtId="0" fontId="5" fillId="0" borderId="0" xfId="0" applyFont="1" applyFill="1" applyAlignment="1" applyProtection="1">
      <alignment horizontal="right"/>
      <protection/>
    </xf>
    <xf numFmtId="0" fontId="8" fillId="0" borderId="14" xfId="0" applyFont="1" applyFill="1" applyBorder="1" applyAlignment="1" applyProtection="1">
      <alignment horizontal="center"/>
      <protection/>
    </xf>
    <xf numFmtId="0" fontId="8" fillId="0" borderId="22" xfId="0" applyFont="1" applyFill="1" applyBorder="1" applyAlignment="1" applyProtection="1">
      <alignment horizontal="right"/>
      <protection/>
    </xf>
    <xf numFmtId="0" fontId="5" fillId="0" borderId="21" xfId="0" applyFont="1" applyFill="1" applyBorder="1" applyAlignment="1" applyProtection="1">
      <alignment horizontal="right"/>
      <protection/>
    </xf>
    <xf numFmtId="0" fontId="4" fillId="0" borderId="10" xfId="0" applyFont="1" applyFill="1" applyBorder="1" applyAlignment="1" applyProtection="1">
      <alignment horizontal="left" vertical="center" indent="1"/>
      <protection/>
    </xf>
    <xf numFmtId="0" fontId="5" fillId="0" borderId="10" xfId="0" applyFont="1" applyFill="1" applyBorder="1" applyAlignment="1" applyProtection="1">
      <alignment horizontal="left"/>
      <protection/>
    </xf>
    <xf numFmtId="0" fontId="62" fillId="0" borderId="21" xfId="0" applyFont="1" applyFill="1" applyBorder="1" applyAlignment="1">
      <alignment/>
    </xf>
    <xf numFmtId="39" fontId="4" fillId="0" borderId="30" xfId="0" applyNumberFormat="1" applyFont="1" applyFill="1" applyBorder="1" applyAlignment="1" applyProtection="1">
      <alignment/>
      <protection/>
    </xf>
    <xf numFmtId="39" fontId="4" fillId="0" borderId="31" xfId="0" applyNumberFormat="1" applyFont="1" applyFill="1" applyBorder="1" applyAlignment="1" applyProtection="1">
      <alignment horizontal="right"/>
      <protection/>
    </xf>
    <xf numFmtId="39" fontId="7" fillId="0" borderId="28" xfId="0" applyNumberFormat="1" applyFont="1" applyFill="1" applyBorder="1" applyAlignment="1" applyProtection="1">
      <alignment horizontal="right"/>
      <protection/>
    </xf>
    <xf numFmtId="0" fontId="8" fillId="0" borderId="18" xfId="0" applyNumberFormat="1" applyFont="1" applyFill="1" applyBorder="1" applyAlignment="1" applyProtection="1">
      <alignment horizontal="center"/>
      <protection/>
    </xf>
    <xf numFmtId="39" fontId="64" fillId="0" borderId="10" xfId="0" applyNumberFormat="1" applyFont="1" applyFill="1" applyBorder="1" applyAlignment="1" applyProtection="1">
      <alignment/>
      <protection locked="0"/>
    </xf>
    <xf numFmtId="39" fontId="6" fillId="0" borderId="10" xfId="0" applyNumberFormat="1" applyFont="1" applyFill="1" applyBorder="1" applyAlignment="1" applyProtection="1">
      <alignment horizontal="right"/>
      <protection/>
    </xf>
    <xf numFmtId="39" fontId="6" fillId="0" borderId="19" xfId="0" applyNumberFormat="1" applyFont="1" applyFill="1" applyBorder="1" applyAlignment="1" applyProtection="1">
      <alignment horizontal="right"/>
      <protection/>
    </xf>
    <xf numFmtId="39" fontId="62" fillId="0" borderId="21" xfId="0" applyNumberFormat="1" applyFont="1" applyFill="1" applyBorder="1" applyAlignment="1" applyProtection="1">
      <alignment horizontal="center"/>
      <protection/>
    </xf>
    <xf numFmtId="0" fontId="65" fillId="0" borderId="0" xfId="0" applyFont="1" applyFill="1" applyAlignment="1" applyProtection="1">
      <alignment/>
      <protection hidden="1"/>
    </xf>
    <xf numFmtId="0" fontId="4" fillId="0" borderId="12" xfId="0" applyFont="1" applyFill="1" applyBorder="1" applyAlignment="1" applyProtection="1">
      <alignment horizontal="center" vertical="top"/>
      <protection/>
    </xf>
    <xf numFmtId="0" fontId="5" fillId="0" borderId="17" xfId="0" applyFont="1" applyFill="1" applyBorder="1" applyAlignment="1" applyProtection="1">
      <alignment horizontal="left"/>
      <protection/>
    </xf>
    <xf numFmtId="0" fontId="5" fillId="0" borderId="19" xfId="0" applyFont="1" applyFill="1" applyBorder="1" applyAlignment="1" applyProtection="1">
      <alignment horizontal="left"/>
      <protection/>
    </xf>
    <xf numFmtId="0" fontId="14" fillId="0" borderId="10" xfId="0" applyFont="1" applyFill="1" applyBorder="1" applyAlignment="1" applyProtection="1">
      <alignment horizontal="left"/>
      <protection/>
    </xf>
    <xf numFmtId="0" fontId="62" fillId="0" borderId="0" xfId="0" applyFont="1" applyFill="1" applyBorder="1" applyAlignment="1" applyProtection="1">
      <alignment horizontal="left"/>
      <protection/>
    </xf>
    <xf numFmtId="0" fontId="5" fillId="0" borderId="0" xfId="0" applyFont="1" applyFill="1" applyBorder="1" applyAlignment="1" applyProtection="1">
      <alignment/>
      <protection/>
    </xf>
    <xf numFmtId="0" fontId="5" fillId="0" borderId="20" xfId="0" applyFont="1" applyFill="1" applyBorder="1" applyAlignment="1" applyProtection="1">
      <alignment horizontal="left"/>
      <protection/>
    </xf>
    <xf numFmtId="0" fontId="13" fillId="0" borderId="0" xfId="0" applyFont="1" applyFill="1" applyAlignment="1" applyProtection="1">
      <alignment/>
      <protection/>
    </xf>
    <xf numFmtId="1" fontId="13" fillId="0" borderId="0" xfId="0" applyNumberFormat="1" applyFont="1" applyFill="1" applyAlignment="1" applyProtection="1">
      <alignment/>
      <protection/>
    </xf>
    <xf numFmtId="1" fontId="13" fillId="0" borderId="0" xfId="0" applyNumberFormat="1" applyFont="1" applyFill="1" applyAlignment="1" applyProtection="1" quotePrefix="1">
      <alignment/>
      <protection/>
    </xf>
    <xf numFmtId="0" fontId="13" fillId="0" borderId="0" xfId="0" applyFont="1" applyFill="1" applyAlignment="1" applyProtection="1">
      <alignment wrapText="1"/>
      <protection/>
    </xf>
    <xf numFmtId="1" fontId="13" fillId="0" borderId="0" xfId="0" applyNumberFormat="1" applyFont="1" applyFill="1" applyAlignment="1" applyProtection="1">
      <alignment wrapText="1"/>
      <protection/>
    </xf>
    <xf numFmtId="0" fontId="13" fillId="0" borderId="0" xfId="0" applyFont="1" applyFill="1" applyAlignment="1" applyProtection="1">
      <alignment horizontal="center" vertical="center" wrapText="1"/>
      <protection/>
    </xf>
    <xf numFmtId="1" fontId="13" fillId="0" borderId="0" xfId="0" applyNumberFormat="1" applyFont="1" applyFill="1" applyAlignment="1" applyProtection="1">
      <alignment horizontal="center" vertical="center" wrapText="1"/>
      <protection/>
    </xf>
    <xf numFmtId="0" fontId="13" fillId="0" borderId="0" xfId="0" applyFont="1" applyFill="1" applyBorder="1" applyAlignment="1" applyProtection="1">
      <alignment/>
      <protection/>
    </xf>
    <xf numFmtId="1" fontId="13" fillId="0" borderId="0" xfId="0" applyNumberFormat="1" applyFont="1" applyFill="1" applyBorder="1" applyAlignment="1" applyProtection="1">
      <alignment/>
      <protection/>
    </xf>
    <xf numFmtId="0" fontId="63" fillId="0" borderId="32" xfId="0" applyFont="1" applyFill="1" applyBorder="1" applyAlignment="1">
      <alignment horizontal="right"/>
    </xf>
    <xf numFmtId="0" fontId="62" fillId="0" borderId="33" xfId="0" applyFont="1" applyFill="1" applyBorder="1" applyAlignment="1" applyProtection="1">
      <alignment horizontal="center"/>
      <protection locked="0"/>
    </xf>
    <xf numFmtId="0" fontId="63" fillId="0" borderId="0" xfId="0" applyFont="1" applyFill="1" applyBorder="1" applyAlignment="1">
      <alignment horizontal="right"/>
    </xf>
    <xf numFmtId="1" fontId="62" fillId="0" borderId="33" xfId="0" applyNumberFormat="1" applyFont="1" applyFill="1" applyBorder="1" applyAlignment="1" applyProtection="1">
      <alignment horizontal="center"/>
      <protection locked="0"/>
    </xf>
    <xf numFmtId="0" fontId="4" fillId="0" borderId="34" xfId="0" applyFont="1" applyFill="1" applyBorder="1" applyAlignment="1">
      <alignment/>
    </xf>
    <xf numFmtId="0" fontId="7" fillId="33" borderId="25" xfId="0" applyFont="1" applyFill="1" applyBorder="1" applyAlignment="1" applyProtection="1">
      <alignment horizontal="right"/>
      <protection/>
    </xf>
    <xf numFmtId="39" fontId="6" fillId="34" borderId="11" xfId="0" applyNumberFormat="1" applyFont="1" applyFill="1" applyBorder="1" applyAlignment="1" applyProtection="1">
      <alignment/>
      <protection locked="0"/>
    </xf>
    <xf numFmtId="0" fontId="7" fillId="33" borderId="19" xfId="0" applyFont="1" applyFill="1" applyBorder="1" applyAlignment="1" applyProtection="1">
      <alignment horizontal="right"/>
      <protection/>
    </xf>
    <xf numFmtId="0" fontId="7" fillId="33" borderId="10" xfId="0" applyFont="1" applyFill="1" applyBorder="1" applyAlignment="1" applyProtection="1">
      <alignment horizontal="right"/>
      <protection/>
    </xf>
    <xf numFmtId="39" fontId="6" fillId="33" borderId="10" xfId="0" applyNumberFormat="1" applyFont="1" applyFill="1" applyBorder="1" applyAlignment="1" applyProtection="1">
      <alignment/>
      <protection/>
    </xf>
    <xf numFmtId="39" fontId="6" fillId="33" borderId="11" xfId="0" applyNumberFormat="1" applyFont="1" applyFill="1" applyBorder="1" applyAlignment="1" applyProtection="1">
      <alignment/>
      <protection/>
    </xf>
    <xf numFmtId="39" fontId="4" fillId="34" borderId="11" xfId="0" applyNumberFormat="1" applyFont="1" applyFill="1" applyBorder="1" applyAlignment="1" applyProtection="1">
      <alignment horizontal="right"/>
      <protection/>
    </xf>
    <xf numFmtId="39" fontId="4" fillId="34" borderId="25" xfId="0" applyNumberFormat="1" applyFont="1" applyFill="1" applyBorder="1" applyAlignment="1" applyProtection="1">
      <alignment horizontal="right"/>
      <protection/>
    </xf>
    <xf numFmtId="49" fontId="4" fillId="0" borderId="19" xfId="0" applyNumberFormat="1" applyFont="1" applyFill="1" applyBorder="1" applyAlignment="1">
      <alignment horizontal="right"/>
    </xf>
    <xf numFmtId="0" fontId="5" fillId="0" borderId="22"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5" fillId="0" borderId="21" xfId="0" applyFont="1" applyFill="1" applyBorder="1" applyAlignment="1" applyProtection="1">
      <alignment wrapText="1"/>
      <protection/>
    </xf>
    <xf numFmtId="0" fontId="5" fillId="0" borderId="21" xfId="0" applyFont="1" applyFill="1" applyBorder="1" applyAlignment="1">
      <alignment wrapText="1"/>
    </xf>
    <xf numFmtId="0" fontId="5" fillId="0" borderId="21"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W1285"/>
  <sheetViews>
    <sheetView showGridLines="0" showZeros="0" tabSelected="1" zoomScale="75" zoomScaleNormal="75" workbookViewId="0" topLeftCell="A1137">
      <selection activeCell="A1168" sqref="A1168"/>
    </sheetView>
  </sheetViews>
  <sheetFormatPr defaultColWidth="11.00390625" defaultRowHeight="12.75"/>
  <cols>
    <col min="1" max="1" width="6.140625" style="9" customWidth="1"/>
    <col min="2" max="2" width="63.421875" style="9" customWidth="1"/>
    <col min="3" max="3" width="23.57421875" style="9" customWidth="1"/>
    <col min="4" max="4" width="23.57421875" style="99" customWidth="1"/>
    <col min="5" max="9" width="23.57421875" style="9" customWidth="1"/>
    <col min="10" max="10" width="24.00390625" style="9" customWidth="1"/>
    <col min="11" max="11" width="24.140625" style="9" customWidth="1"/>
    <col min="12" max="14" width="23.57421875" style="9" customWidth="1"/>
    <col min="15" max="18" width="11.00390625" style="9" customWidth="1"/>
    <col min="19" max="19" width="23.57421875" style="426" customWidth="1"/>
    <col min="20" max="20" width="23.57421875" style="427" customWidth="1"/>
    <col min="21" max="23" width="23.57421875" style="426" customWidth="1"/>
    <col min="24" max="16384" width="11.00390625" style="9" customWidth="1"/>
  </cols>
  <sheetData>
    <row r="1" spans="1:8" ht="15.75" customHeight="1">
      <c r="A1" s="7" t="s">
        <v>1</v>
      </c>
      <c r="B1" s="11" t="str">
        <f>CONCATENATE("DISTRICT SCHOOL BOARD OF ",H1," COUNTY")</f>
        <v>DISTRICT SCHOOL BOARD OF OKEECHOBEE COUNTY</v>
      </c>
      <c r="C1" s="424"/>
      <c r="D1" s="276"/>
      <c r="E1" s="8"/>
      <c r="F1" s="418" t="s">
        <v>106</v>
      </c>
      <c r="G1" s="435" t="s">
        <v>487</v>
      </c>
      <c r="H1" s="436" t="s">
        <v>466</v>
      </c>
    </row>
    <row r="2" spans="1:23" ht="15.75" customHeight="1">
      <c r="A2" s="10"/>
      <c r="B2" s="11" t="s">
        <v>0</v>
      </c>
      <c r="C2" s="372"/>
      <c r="D2" s="397"/>
      <c r="E2" s="373"/>
      <c r="G2" s="437" t="s">
        <v>488</v>
      </c>
      <c r="H2" s="438">
        <v>2015</v>
      </c>
      <c r="S2" s="426" t="s">
        <v>420</v>
      </c>
      <c r="T2" s="428">
        <v>2015</v>
      </c>
      <c r="U2" s="426" t="str">
        <f>CONCATENATE("July 1, ",T2-1)</f>
        <v>July 1, 2014</v>
      </c>
      <c r="V2" s="426" t="str">
        <f>CONCATENATE("June 30, ",T2)</f>
        <v>June 30, 2015</v>
      </c>
      <c r="W2" s="426" t="str">
        <f>CONCATENATE(T2-1,"-",T2-MROUND(T2,1000))</f>
        <v>2014-15</v>
      </c>
    </row>
    <row r="3" spans="1:23" ht="15.75" customHeight="1">
      <c r="A3" s="10"/>
      <c r="B3" s="11" t="str">
        <f>IF(H2="","Fiscal Year",CONCATENATE("Fiscal Year ",LOOKUP(H2,T2:T8,W2:W8)))</f>
        <v>Fiscal Year 2014-15</v>
      </c>
      <c r="C3" s="372"/>
      <c r="D3" s="397"/>
      <c r="E3" s="373"/>
      <c r="H3" s="439"/>
      <c r="S3" s="426" t="s">
        <v>421</v>
      </c>
      <c r="T3" s="428">
        <v>2016</v>
      </c>
      <c r="U3" s="426" t="str">
        <f aca="true" t="shared" si="0" ref="U3:U8">CONCATENATE("July 1, ",T3-1)</f>
        <v>July 1, 2015</v>
      </c>
      <c r="V3" s="426" t="str">
        <f aca="true" t="shared" si="1" ref="V3:V8">CONCATENATE("June 30, ",T3)</f>
        <v>June 30, 2016</v>
      </c>
      <c r="W3" s="426" t="str">
        <f aca="true" t="shared" si="2" ref="W3:W8">CONCATENATE(T3-1,"-",T3-MROUND(T3,1000))</f>
        <v>2015-16</v>
      </c>
    </row>
    <row r="4" spans="1:23" ht="15.75" customHeight="1">
      <c r="A4" s="10"/>
      <c r="B4" s="11"/>
      <c r="C4" s="12"/>
      <c r="D4" s="276"/>
      <c r="E4" s="8"/>
      <c r="S4" s="426" t="s">
        <v>422</v>
      </c>
      <c r="T4" s="428">
        <v>2017</v>
      </c>
      <c r="U4" s="426" t="str">
        <f t="shared" si="0"/>
        <v>July 1, 2016</v>
      </c>
      <c r="V4" s="426" t="str">
        <f t="shared" si="1"/>
        <v>June 30, 2017</v>
      </c>
      <c r="W4" s="426" t="str">
        <f t="shared" si="2"/>
        <v>2016-17</v>
      </c>
    </row>
    <row r="5" spans="1:23" ht="15.75" customHeight="1">
      <c r="A5" s="10"/>
      <c r="B5" s="11" t="s">
        <v>83</v>
      </c>
      <c r="C5" s="12"/>
      <c r="D5" s="276"/>
      <c r="E5" s="13" t="s">
        <v>87</v>
      </c>
      <c r="S5" s="426" t="s">
        <v>423</v>
      </c>
      <c r="T5" s="428">
        <v>2018</v>
      </c>
      <c r="U5" s="426" t="str">
        <f t="shared" si="0"/>
        <v>July 1, 2017</v>
      </c>
      <c r="V5" s="426" t="str">
        <f t="shared" si="1"/>
        <v>June 30, 2018</v>
      </c>
      <c r="W5" s="426" t="str">
        <f t="shared" si="2"/>
        <v>2017-18</v>
      </c>
    </row>
    <row r="6" spans="1:23" ht="15.75" customHeight="1">
      <c r="A6" s="10"/>
      <c r="B6" s="14"/>
      <c r="C6" s="15"/>
      <c r="D6" s="277"/>
      <c r="E6" s="16"/>
      <c r="G6" s="149"/>
      <c r="S6" s="426" t="s">
        <v>424</v>
      </c>
      <c r="T6" s="428">
        <v>2019</v>
      </c>
      <c r="U6" s="426" t="str">
        <f t="shared" si="0"/>
        <v>July 1, 2018</v>
      </c>
      <c r="V6" s="426" t="str">
        <f t="shared" si="1"/>
        <v>June 30, 2019</v>
      </c>
      <c r="W6" s="426" t="str">
        <f t="shared" si="2"/>
        <v>2018-19</v>
      </c>
    </row>
    <row r="7" spans="1:23" ht="19.5" customHeight="1">
      <c r="A7" s="10"/>
      <c r="B7" s="21"/>
      <c r="C7" s="8"/>
      <c r="D7" s="276"/>
      <c r="E7" s="18"/>
      <c r="S7" s="426" t="s">
        <v>425</v>
      </c>
      <c r="T7" s="428">
        <v>2020</v>
      </c>
      <c r="U7" s="426" t="str">
        <f t="shared" si="0"/>
        <v>July 1, 2019</v>
      </c>
      <c r="V7" s="426" t="str">
        <f t="shared" si="1"/>
        <v>June 30, 2020</v>
      </c>
      <c r="W7" s="426" t="str">
        <f t="shared" si="2"/>
        <v>2019-20</v>
      </c>
    </row>
    <row r="8" spans="1:23" ht="19.5" customHeight="1">
      <c r="A8" s="19" t="s">
        <v>107</v>
      </c>
      <c r="B8" s="202" t="s">
        <v>126</v>
      </c>
      <c r="C8" s="8"/>
      <c r="D8" s="276"/>
      <c r="E8" s="246">
        <v>1595050482</v>
      </c>
      <c r="S8" s="426" t="s">
        <v>426</v>
      </c>
      <c r="T8" s="428">
        <v>2021</v>
      </c>
      <c r="U8" s="426" t="str">
        <f t="shared" si="0"/>
        <v>July 1, 2020</v>
      </c>
      <c r="V8" s="426" t="str">
        <f t="shared" si="1"/>
        <v>June 30, 2021</v>
      </c>
      <c r="W8" s="426" t="str">
        <f t="shared" si="2"/>
        <v>2020-21</v>
      </c>
    </row>
    <row r="9" spans="1:20" ht="15.75" customHeight="1">
      <c r="A9" s="20"/>
      <c r="B9" s="21"/>
      <c r="C9" s="8"/>
      <c r="D9" s="276"/>
      <c r="E9" s="22"/>
      <c r="S9" s="426" t="s">
        <v>427</v>
      </c>
      <c r="T9" s="428"/>
    </row>
    <row r="10" spans="1:19" ht="15.75" customHeight="1">
      <c r="A10" s="23"/>
      <c r="B10" s="21"/>
      <c r="C10" s="8"/>
      <c r="D10" s="276"/>
      <c r="E10" s="22"/>
      <c r="S10" s="426" t="s">
        <v>428</v>
      </c>
    </row>
    <row r="11" spans="1:19" ht="15.75" customHeight="1">
      <c r="A11" s="23"/>
      <c r="B11" s="202" t="s">
        <v>127</v>
      </c>
      <c r="C11" s="8"/>
      <c r="D11" s="24" t="s">
        <v>2</v>
      </c>
      <c r="E11" s="22"/>
      <c r="S11" s="426" t="s">
        <v>429</v>
      </c>
    </row>
    <row r="12" spans="1:19" ht="15.75" customHeight="1">
      <c r="A12" s="23"/>
      <c r="B12" s="21"/>
      <c r="C12" s="25" t="s">
        <v>3</v>
      </c>
      <c r="D12" s="25" t="s">
        <v>4</v>
      </c>
      <c r="E12" s="25" t="s">
        <v>5</v>
      </c>
      <c r="S12" s="426" t="s">
        <v>430</v>
      </c>
    </row>
    <row r="13" spans="1:19" ht="15.75" customHeight="1">
      <c r="A13" s="23"/>
      <c r="B13" s="21"/>
      <c r="C13" s="26"/>
      <c r="D13" s="442"/>
      <c r="E13" s="26"/>
      <c r="S13" s="426" t="s">
        <v>431</v>
      </c>
    </row>
    <row r="14" spans="1:19" ht="15.75" customHeight="1">
      <c r="A14" s="19" t="s">
        <v>108</v>
      </c>
      <c r="B14" s="203" t="s">
        <v>284</v>
      </c>
      <c r="C14" s="247">
        <v>5.143</v>
      </c>
      <c r="D14" s="443"/>
      <c r="E14" s="27">
        <f>C14</f>
        <v>5.143</v>
      </c>
      <c r="S14" s="426" t="s">
        <v>432</v>
      </c>
    </row>
    <row r="15" spans="1:19" ht="15.75" customHeight="1">
      <c r="A15" s="23"/>
      <c r="B15" s="21"/>
      <c r="C15" s="248"/>
      <c r="D15" s="442"/>
      <c r="E15" s="26"/>
      <c r="S15" s="426" t="s">
        <v>433</v>
      </c>
    </row>
    <row r="16" spans="1:19" ht="15.75" customHeight="1">
      <c r="A16" s="19" t="s">
        <v>279</v>
      </c>
      <c r="B16" s="203" t="s">
        <v>493</v>
      </c>
      <c r="C16" s="247"/>
      <c r="D16" s="443"/>
      <c r="E16" s="27">
        <f>C16</f>
        <v>0</v>
      </c>
      <c r="S16" s="426" t="s">
        <v>434</v>
      </c>
    </row>
    <row r="17" spans="1:19" ht="15.75" customHeight="1">
      <c r="A17" s="23"/>
      <c r="B17" s="21"/>
      <c r="C17" s="249"/>
      <c r="D17" s="442"/>
      <c r="E17" s="26"/>
      <c r="S17" s="426" t="s">
        <v>435</v>
      </c>
    </row>
    <row r="18" spans="1:19" ht="15.75" customHeight="1">
      <c r="A18" s="19" t="s">
        <v>109</v>
      </c>
      <c r="B18" s="203" t="s">
        <v>283</v>
      </c>
      <c r="C18" s="247">
        <v>0.748</v>
      </c>
      <c r="D18" s="443"/>
      <c r="E18" s="27">
        <f>C18</f>
        <v>0.748</v>
      </c>
      <c r="S18" s="426" t="s">
        <v>436</v>
      </c>
    </row>
    <row r="19" spans="1:19" ht="15.75" customHeight="1">
      <c r="A19" s="23"/>
      <c r="B19" s="21"/>
      <c r="C19" s="442"/>
      <c r="D19" s="398"/>
      <c r="E19" s="26"/>
      <c r="S19" s="426" t="s">
        <v>437</v>
      </c>
    </row>
    <row r="20" spans="1:19" ht="15.75" customHeight="1">
      <c r="A20" s="19" t="s">
        <v>110</v>
      </c>
      <c r="B20" s="203" t="s">
        <v>412</v>
      </c>
      <c r="C20" s="443"/>
      <c r="D20" s="279"/>
      <c r="E20" s="27">
        <f>D20</f>
        <v>0</v>
      </c>
      <c r="S20" s="426" t="s">
        <v>438</v>
      </c>
    </row>
    <row r="21" spans="1:19" ht="15.75" customHeight="1">
      <c r="A21" s="28"/>
      <c r="B21" s="21"/>
      <c r="C21" s="442"/>
      <c r="D21" s="280"/>
      <c r="E21" s="26"/>
      <c r="S21" s="426" t="s">
        <v>439</v>
      </c>
    </row>
    <row r="22" spans="1:19" ht="15.75" customHeight="1">
      <c r="A22" s="19" t="s">
        <v>285</v>
      </c>
      <c r="B22" s="203" t="s">
        <v>413</v>
      </c>
      <c r="C22" s="443"/>
      <c r="D22" s="281"/>
      <c r="E22" s="27">
        <f>D22</f>
        <v>0</v>
      </c>
      <c r="S22" s="426" t="s">
        <v>440</v>
      </c>
    </row>
    <row r="23" spans="1:19" ht="15.75" customHeight="1">
      <c r="A23" s="28"/>
      <c r="B23" s="21"/>
      <c r="C23" s="249"/>
      <c r="D23" s="442"/>
      <c r="E23" s="26"/>
      <c r="S23" s="426" t="s">
        <v>441</v>
      </c>
    </row>
    <row r="24" spans="1:19" ht="15.75" customHeight="1">
      <c r="A24" s="19" t="s">
        <v>111</v>
      </c>
      <c r="B24" s="203" t="s">
        <v>414</v>
      </c>
      <c r="C24" s="247">
        <v>1.5</v>
      </c>
      <c r="D24" s="443"/>
      <c r="E24" s="27">
        <f>C24</f>
        <v>1.5</v>
      </c>
      <c r="S24" s="426" t="s">
        <v>442</v>
      </c>
    </row>
    <row r="25" spans="1:19" ht="15.75" customHeight="1">
      <c r="A25" s="28"/>
      <c r="B25" s="21"/>
      <c r="C25" s="249"/>
      <c r="D25" s="442"/>
      <c r="E25" s="26"/>
      <c r="S25" s="426" t="s">
        <v>443</v>
      </c>
    </row>
    <row r="26" spans="1:19" ht="15.75" customHeight="1">
      <c r="A26" s="19" t="s">
        <v>280</v>
      </c>
      <c r="B26" s="203" t="s">
        <v>415</v>
      </c>
      <c r="C26" s="247"/>
      <c r="D26" s="443"/>
      <c r="E26" s="27">
        <f>C26</f>
        <v>0</v>
      </c>
      <c r="S26" s="426" t="s">
        <v>444</v>
      </c>
    </row>
    <row r="27" spans="1:19" ht="15.75" customHeight="1">
      <c r="A27" s="28"/>
      <c r="B27" s="21"/>
      <c r="C27" s="442"/>
      <c r="D27" s="282"/>
      <c r="E27" s="26"/>
      <c r="S27" s="426" t="s">
        <v>445</v>
      </c>
    </row>
    <row r="28" spans="1:19" ht="15.75" customHeight="1">
      <c r="A28" s="19" t="s">
        <v>112</v>
      </c>
      <c r="B28" s="203" t="s">
        <v>416</v>
      </c>
      <c r="C28" s="443"/>
      <c r="D28" s="281"/>
      <c r="E28" s="27">
        <f>D28</f>
        <v>0</v>
      </c>
      <c r="S28" s="426" t="s">
        <v>446</v>
      </c>
    </row>
    <row r="29" spans="1:19" ht="15.75" customHeight="1">
      <c r="A29" s="10"/>
      <c r="B29" s="21"/>
      <c r="C29" s="30"/>
      <c r="D29" s="283"/>
      <c r="E29" s="26"/>
      <c r="S29" s="426" t="s">
        <v>447</v>
      </c>
    </row>
    <row r="30" spans="1:19" ht="15.75" customHeight="1">
      <c r="A30" s="10"/>
      <c r="B30" s="204" t="s">
        <v>128</v>
      </c>
      <c r="C30" s="31">
        <f>SUM(C13:C28)</f>
        <v>7.391</v>
      </c>
      <c r="D30" s="284">
        <f>SUM(D13:D28)</f>
        <v>0</v>
      </c>
      <c r="E30" s="27">
        <f>SUM(E13:E28)</f>
        <v>7.391</v>
      </c>
      <c r="S30" s="426" t="s">
        <v>448</v>
      </c>
    </row>
    <row r="31" spans="1:19" ht="15.75" customHeight="1">
      <c r="A31" s="10"/>
      <c r="B31" s="32"/>
      <c r="C31" s="33"/>
      <c r="D31" s="285"/>
      <c r="E31" s="34"/>
      <c r="S31" s="426" t="s">
        <v>449</v>
      </c>
    </row>
    <row r="32" spans="1:19" ht="15.75">
      <c r="A32" s="10"/>
      <c r="B32" s="8"/>
      <c r="C32" s="8"/>
      <c r="D32" s="276"/>
      <c r="E32" s="8"/>
      <c r="S32" s="426" t="s">
        <v>450</v>
      </c>
    </row>
    <row r="33" spans="1:19" ht="15.75" customHeight="1">
      <c r="A33" s="10"/>
      <c r="B33" s="35" t="s">
        <v>6</v>
      </c>
      <c r="C33" s="8"/>
      <c r="D33" s="276"/>
      <c r="E33" s="8"/>
      <c r="S33" s="426" t="s">
        <v>451</v>
      </c>
    </row>
    <row r="34" spans="1:19" ht="15.75" customHeight="1">
      <c r="A34" s="10"/>
      <c r="B34" s="35"/>
      <c r="C34" s="8"/>
      <c r="D34" s="276"/>
      <c r="E34" s="8"/>
      <c r="S34" s="426" t="s">
        <v>452</v>
      </c>
    </row>
    <row r="35" spans="1:19" ht="15.75" customHeight="1">
      <c r="A35" s="10"/>
      <c r="B35" s="35"/>
      <c r="C35" s="8"/>
      <c r="D35" s="276"/>
      <c r="E35" s="8"/>
      <c r="S35" s="426" t="s">
        <v>453</v>
      </c>
    </row>
    <row r="36" spans="1:19" ht="15.75">
      <c r="A36" s="10"/>
      <c r="B36" s="8"/>
      <c r="C36" s="8"/>
      <c r="D36" s="276"/>
      <c r="E36" s="8"/>
      <c r="S36" s="426" t="s">
        <v>454</v>
      </c>
    </row>
    <row r="37" spans="1:19" ht="15" customHeight="1">
      <c r="A37" s="10" t="s">
        <v>7</v>
      </c>
      <c r="B37" s="38" t="str">
        <f>$B$1</f>
        <v>DISTRICT SCHOOL BOARD OF OKEECHOBEE COUNTY</v>
      </c>
      <c r="C37" s="39"/>
      <c r="D37" s="13"/>
      <c r="S37" s="426" t="s">
        <v>455</v>
      </c>
    </row>
    <row r="38" spans="1:19" ht="15" customHeight="1">
      <c r="A38" s="10"/>
      <c r="B38" s="39" t="s">
        <v>8</v>
      </c>
      <c r="C38" s="39"/>
      <c r="D38" s="13"/>
      <c r="S38" s="426" t="s">
        <v>456</v>
      </c>
    </row>
    <row r="39" spans="1:19" ht="15" customHeight="1">
      <c r="A39" s="10"/>
      <c r="B39" s="12" t="str">
        <f>IF(H2="","For Fiscal Year Ending June 30,",CONCATENATE("For Fiscal Year Ending ",V2))</f>
        <v>For Fiscal Year Ending June 30, 2015</v>
      </c>
      <c r="C39" s="39"/>
      <c r="D39" s="13"/>
      <c r="S39" s="426" t="s">
        <v>457</v>
      </c>
    </row>
    <row r="40" spans="1:19" ht="15" customHeight="1">
      <c r="A40" s="10"/>
      <c r="B40" s="39"/>
      <c r="C40" s="39"/>
      <c r="D40" s="13"/>
      <c r="S40" s="426" t="s">
        <v>458</v>
      </c>
    </row>
    <row r="41" spans="1:19" ht="15" customHeight="1">
      <c r="A41" s="10"/>
      <c r="B41" s="39" t="s">
        <v>88</v>
      </c>
      <c r="C41" s="39"/>
      <c r="D41" s="13" t="s">
        <v>89</v>
      </c>
      <c r="E41" s="264"/>
      <c r="S41" s="426" t="s">
        <v>459</v>
      </c>
    </row>
    <row r="42" spans="1:19" ht="15" customHeight="1">
      <c r="A42" s="10"/>
      <c r="B42" s="40"/>
      <c r="C42" s="41" t="s">
        <v>9</v>
      </c>
      <c r="D42" s="286"/>
      <c r="S42" s="426" t="s">
        <v>460</v>
      </c>
    </row>
    <row r="43" spans="1:19" ht="15" customHeight="1">
      <c r="A43" s="10"/>
      <c r="B43" s="221" t="s">
        <v>10</v>
      </c>
      <c r="C43" s="43" t="s">
        <v>11</v>
      </c>
      <c r="D43" s="287"/>
      <c r="S43" s="426" t="s">
        <v>461</v>
      </c>
    </row>
    <row r="44" spans="1:19" ht="15" customHeight="1">
      <c r="A44" s="10"/>
      <c r="B44" s="222" t="s">
        <v>12</v>
      </c>
      <c r="C44" s="44"/>
      <c r="D44" s="288"/>
      <c r="S44" s="426" t="s">
        <v>462</v>
      </c>
    </row>
    <row r="45" spans="1:19" ht="15" customHeight="1">
      <c r="A45" s="10"/>
      <c r="B45" s="205" t="s">
        <v>129</v>
      </c>
      <c r="C45" s="45">
        <v>3121</v>
      </c>
      <c r="D45" s="141"/>
      <c r="S45" s="426" t="s">
        <v>463</v>
      </c>
    </row>
    <row r="46" spans="1:19" ht="15" customHeight="1">
      <c r="A46" s="10"/>
      <c r="B46" s="205" t="s">
        <v>130</v>
      </c>
      <c r="C46" s="45">
        <v>3191</v>
      </c>
      <c r="D46" s="142">
        <v>58500</v>
      </c>
      <c r="S46" s="426" t="s">
        <v>464</v>
      </c>
    </row>
    <row r="47" spans="1:4" ht="15" customHeight="1">
      <c r="A47" s="10"/>
      <c r="B47" s="205" t="s">
        <v>489</v>
      </c>
      <c r="C47" s="45">
        <v>3192</v>
      </c>
      <c r="D47" s="141"/>
    </row>
    <row r="48" spans="1:19" ht="15" customHeight="1">
      <c r="A48" s="10"/>
      <c r="B48" s="205" t="s">
        <v>131</v>
      </c>
      <c r="C48" s="45">
        <v>3199</v>
      </c>
      <c r="D48" s="141"/>
      <c r="S48" s="426" t="s">
        <v>465</v>
      </c>
    </row>
    <row r="49" spans="1:19" ht="15" customHeight="1" thickBot="1">
      <c r="A49" s="10"/>
      <c r="B49" s="205" t="s">
        <v>132</v>
      </c>
      <c r="C49" s="46">
        <v>3100</v>
      </c>
      <c r="D49" s="258">
        <f>SUM(D45:D48)</f>
        <v>58500</v>
      </c>
      <c r="S49" s="426" t="s">
        <v>466</v>
      </c>
    </row>
    <row r="50" spans="1:19" ht="15" customHeight="1">
      <c r="A50" s="10"/>
      <c r="B50" s="223" t="s">
        <v>120</v>
      </c>
      <c r="C50" s="48"/>
      <c r="D50" s="259"/>
      <c r="S50" s="426" t="s">
        <v>467</v>
      </c>
    </row>
    <row r="51" spans="1:19" ht="15" customHeight="1">
      <c r="A51" s="10"/>
      <c r="B51" s="205" t="s">
        <v>133</v>
      </c>
      <c r="C51" s="45">
        <v>3202</v>
      </c>
      <c r="D51" s="141">
        <v>300000</v>
      </c>
      <c r="E51" s="49"/>
      <c r="S51" s="426" t="s">
        <v>468</v>
      </c>
    </row>
    <row r="52" spans="1:19" ht="15" customHeight="1">
      <c r="A52" s="10"/>
      <c r="B52" s="205" t="s">
        <v>134</v>
      </c>
      <c r="C52" s="45">
        <v>3255</v>
      </c>
      <c r="D52" s="141"/>
      <c r="E52" s="49"/>
      <c r="S52" s="426" t="s">
        <v>469</v>
      </c>
    </row>
    <row r="53" spans="1:19" ht="15" customHeight="1">
      <c r="A53" s="10"/>
      <c r="B53" s="205" t="s">
        <v>135</v>
      </c>
      <c r="C53" s="45">
        <v>3280</v>
      </c>
      <c r="D53" s="141"/>
      <c r="E53" s="49"/>
      <c r="S53" s="426" t="s">
        <v>470</v>
      </c>
    </row>
    <row r="54" spans="1:19" ht="15" customHeight="1">
      <c r="A54" s="10"/>
      <c r="B54" s="205" t="s">
        <v>192</v>
      </c>
      <c r="C54" s="165">
        <v>3299</v>
      </c>
      <c r="D54" s="141">
        <v>34595.4</v>
      </c>
      <c r="S54" s="426" t="s">
        <v>471</v>
      </c>
    </row>
    <row r="55" spans="1:19" ht="15" customHeight="1" thickBot="1">
      <c r="A55" s="10"/>
      <c r="B55" s="399" t="s">
        <v>338</v>
      </c>
      <c r="C55" s="46">
        <v>3200</v>
      </c>
      <c r="D55" s="258">
        <f>SUM(D51:D54)</f>
        <v>334595.4</v>
      </c>
      <c r="S55" s="426" t="s">
        <v>472</v>
      </c>
    </row>
    <row r="56" spans="1:19" ht="15" customHeight="1">
      <c r="A56" s="10"/>
      <c r="B56" s="223" t="s">
        <v>13</v>
      </c>
      <c r="C56" s="48"/>
      <c r="D56" s="257"/>
      <c r="S56" s="426" t="s">
        <v>473</v>
      </c>
    </row>
    <row r="57" spans="1:19" ht="15" customHeight="1">
      <c r="A57" s="10"/>
      <c r="B57" s="205" t="s">
        <v>137</v>
      </c>
      <c r="C57" s="45">
        <v>3310</v>
      </c>
      <c r="D57" s="141">
        <v>27908144</v>
      </c>
      <c r="S57" s="426" t="s">
        <v>474</v>
      </c>
    </row>
    <row r="58" spans="1:19" ht="15" customHeight="1">
      <c r="A58" s="10"/>
      <c r="B58" s="205" t="s">
        <v>138</v>
      </c>
      <c r="C58" s="45">
        <v>3315</v>
      </c>
      <c r="D58" s="141"/>
      <c r="S58" s="426" t="s">
        <v>475</v>
      </c>
    </row>
    <row r="59" spans="1:19" ht="15" customHeight="1">
      <c r="A59" s="10"/>
      <c r="B59" s="205" t="s">
        <v>139</v>
      </c>
      <c r="C59" s="45">
        <v>3316</v>
      </c>
      <c r="D59" s="141"/>
      <c r="S59" s="426" t="s">
        <v>476</v>
      </c>
    </row>
    <row r="60" spans="1:19" ht="15" customHeight="1">
      <c r="A60" s="10"/>
      <c r="B60" s="205" t="s">
        <v>140</v>
      </c>
      <c r="C60" s="45">
        <v>3317</v>
      </c>
      <c r="D60" s="141"/>
      <c r="S60" s="426" t="s">
        <v>477</v>
      </c>
    </row>
    <row r="61" spans="1:19" ht="15" customHeight="1">
      <c r="A61" s="10"/>
      <c r="B61" s="205" t="s">
        <v>141</v>
      </c>
      <c r="C61" s="45">
        <v>3318</v>
      </c>
      <c r="D61" s="141"/>
      <c r="S61" s="426" t="s">
        <v>478</v>
      </c>
    </row>
    <row r="62" spans="1:19" ht="15" customHeight="1">
      <c r="A62" s="10"/>
      <c r="B62" s="205" t="s">
        <v>492</v>
      </c>
      <c r="C62" s="45">
        <v>3323</v>
      </c>
      <c r="D62" s="141">
        <v>4000</v>
      </c>
      <c r="S62" s="426" t="s">
        <v>479</v>
      </c>
    </row>
    <row r="63" spans="1:19" ht="15" customHeight="1">
      <c r="A63" s="10"/>
      <c r="B63" s="205" t="s">
        <v>142</v>
      </c>
      <c r="C63" s="45">
        <v>3335</v>
      </c>
      <c r="D63" s="141"/>
      <c r="S63" s="426" t="s">
        <v>480</v>
      </c>
    </row>
    <row r="64" spans="1:19" ht="15" customHeight="1">
      <c r="A64" s="10"/>
      <c r="B64" s="205" t="s">
        <v>121</v>
      </c>
      <c r="C64" s="45">
        <v>3341</v>
      </c>
      <c r="D64" s="141">
        <v>223250</v>
      </c>
      <c r="S64" s="426" t="s">
        <v>481</v>
      </c>
    </row>
    <row r="65" spans="1:19" ht="15" customHeight="1">
      <c r="A65" s="10"/>
      <c r="B65" s="205" t="s">
        <v>143</v>
      </c>
      <c r="C65" s="45">
        <v>3342</v>
      </c>
      <c r="D65" s="141"/>
      <c r="S65" s="426" t="s">
        <v>482</v>
      </c>
    </row>
    <row r="66" spans="1:19" ht="15" customHeight="1">
      <c r="A66" s="10"/>
      <c r="B66" s="205" t="s">
        <v>144</v>
      </c>
      <c r="C66" s="45">
        <v>3343</v>
      </c>
      <c r="D66" s="141">
        <v>30000</v>
      </c>
      <c r="S66" s="426" t="s">
        <v>483</v>
      </c>
    </row>
    <row r="67" spans="1:19" ht="15" customHeight="1">
      <c r="A67" s="10"/>
      <c r="B67" s="205" t="s">
        <v>278</v>
      </c>
      <c r="C67" s="45">
        <v>3344</v>
      </c>
      <c r="D67" s="141">
        <v>59098</v>
      </c>
      <c r="S67" s="426" t="s">
        <v>484</v>
      </c>
    </row>
    <row r="68" spans="1:19" ht="15" customHeight="1">
      <c r="A68" s="10"/>
      <c r="B68" s="205" t="s">
        <v>145</v>
      </c>
      <c r="C68" s="45">
        <v>3355</v>
      </c>
      <c r="D68" s="141">
        <v>6625627</v>
      </c>
      <c r="E68" s="62"/>
      <c r="S68" s="426" t="s">
        <v>485</v>
      </c>
    </row>
    <row r="69" spans="1:19" ht="15" customHeight="1">
      <c r="A69" s="10"/>
      <c r="B69" s="205" t="s">
        <v>396</v>
      </c>
      <c r="C69" s="45">
        <v>3361</v>
      </c>
      <c r="D69" s="141"/>
      <c r="E69" s="62"/>
      <c r="S69" s="426" t="s">
        <v>486</v>
      </c>
    </row>
    <row r="70" spans="1:5" ht="15" customHeight="1">
      <c r="A70" s="10"/>
      <c r="B70" s="205" t="s">
        <v>146</v>
      </c>
      <c r="C70" s="45">
        <v>3363</v>
      </c>
      <c r="D70" s="141"/>
      <c r="E70" s="62"/>
    </row>
    <row r="71" spans="1:5" ht="15" customHeight="1">
      <c r="A71" s="10"/>
      <c r="B71" s="205" t="s">
        <v>147</v>
      </c>
      <c r="C71" s="45">
        <v>3371</v>
      </c>
      <c r="D71" s="141">
        <v>125000</v>
      </c>
      <c r="E71" s="62"/>
    </row>
    <row r="72" spans="1:5" ht="15" customHeight="1">
      <c r="A72" s="10"/>
      <c r="B72" s="205" t="s">
        <v>148</v>
      </c>
      <c r="C72" s="45">
        <v>3372</v>
      </c>
      <c r="D72" s="141">
        <v>4000</v>
      </c>
      <c r="E72" s="62"/>
    </row>
    <row r="73" spans="1:5" ht="15" customHeight="1">
      <c r="A73" s="10"/>
      <c r="B73" s="205" t="s">
        <v>149</v>
      </c>
      <c r="C73" s="45">
        <v>3373</v>
      </c>
      <c r="D73" s="141"/>
      <c r="E73" s="62"/>
    </row>
    <row r="74" spans="1:5" ht="15" customHeight="1">
      <c r="A74" s="10"/>
      <c r="B74" s="205" t="s">
        <v>397</v>
      </c>
      <c r="C74" s="45">
        <v>3378</v>
      </c>
      <c r="D74" s="141"/>
      <c r="E74" s="63"/>
    </row>
    <row r="75" spans="1:5" ht="15" customHeight="1">
      <c r="A75" s="10"/>
      <c r="B75" s="205" t="s">
        <v>79</v>
      </c>
      <c r="C75" s="45">
        <v>3399</v>
      </c>
      <c r="D75" s="289">
        <v>11936.05</v>
      </c>
      <c r="E75" s="63"/>
    </row>
    <row r="76" spans="1:5" ht="15" customHeight="1" thickBot="1">
      <c r="A76" s="10"/>
      <c r="B76" s="205" t="s">
        <v>150</v>
      </c>
      <c r="C76" s="46">
        <v>3300</v>
      </c>
      <c r="D76" s="307">
        <f>SUM(D57:D75)</f>
        <v>34991055.05</v>
      </c>
      <c r="E76" s="62"/>
    </row>
    <row r="77" spans="1:5" ht="15" customHeight="1">
      <c r="A77" s="10"/>
      <c r="B77" s="223" t="s">
        <v>14</v>
      </c>
      <c r="C77" s="77"/>
      <c r="D77" s="314"/>
      <c r="E77" s="62"/>
    </row>
    <row r="78" spans="1:5" ht="15" customHeight="1">
      <c r="A78" s="10"/>
      <c r="B78" s="205" t="s">
        <v>311</v>
      </c>
      <c r="C78" s="42">
        <v>3411</v>
      </c>
      <c r="D78" s="291">
        <v>9020585</v>
      </c>
      <c r="E78" s="265"/>
    </row>
    <row r="79" spans="1:5" ht="15" customHeight="1">
      <c r="A79" s="10"/>
      <c r="B79" s="205" t="s">
        <v>80</v>
      </c>
      <c r="C79" s="45">
        <v>3421</v>
      </c>
      <c r="D79" s="141"/>
      <c r="E79" s="63"/>
    </row>
    <row r="80" spans="1:5" ht="15" customHeight="1">
      <c r="A80" s="10"/>
      <c r="B80" s="205" t="s">
        <v>151</v>
      </c>
      <c r="C80" s="45">
        <v>3422</v>
      </c>
      <c r="D80" s="141"/>
      <c r="E80" s="63"/>
    </row>
    <row r="81" spans="1:5" ht="15" customHeight="1">
      <c r="A81" s="10"/>
      <c r="B81" s="205" t="s">
        <v>152</v>
      </c>
      <c r="C81" s="45">
        <v>3423</v>
      </c>
      <c r="D81" s="141">
        <v>150000</v>
      </c>
      <c r="E81" s="63"/>
    </row>
    <row r="82" spans="1:5" ht="15" customHeight="1">
      <c r="A82" s="10"/>
      <c r="B82" s="205" t="s">
        <v>339</v>
      </c>
      <c r="C82" s="45">
        <v>3424</v>
      </c>
      <c r="D82" s="141"/>
      <c r="E82" s="63"/>
    </row>
    <row r="83" spans="1:5" ht="15" customHeight="1">
      <c r="A83" s="10"/>
      <c r="B83" s="205" t="s">
        <v>153</v>
      </c>
      <c r="C83" s="45">
        <v>3425</v>
      </c>
      <c r="D83" s="141">
        <v>31000</v>
      </c>
      <c r="E83" s="63"/>
    </row>
    <row r="84" spans="1:5" ht="15" customHeight="1">
      <c r="A84" s="10"/>
      <c r="B84" s="205" t="s">
        <v>340</v>
      </c>
      <c r="C84" s="45">
        <v>3430</v>
      </c>
      <c r="D84" s="141">
        <v>28000</v>
      </c>
      <c r="E84" s="63"/>
    </row>
    <row r="85" spans="1:4" ht="15" customHeight="1">
      <c r="A85" s="10"/>
      <c r="B85" s="205" t="s">
        <v>398</v>
      </c>
      <c r="C85" s="45">
        <v>3440</v>
      </c>
      <c r="D85" s="141"/>
    </row>
    <row r="86" spans="1:4" ht="15" customHeight="1">
      <c r="A86" s="10"/>
      <c r="B86" s="205" t="s">
        <v>154</v>
      </c>
      <c r="C86" s="45">
        <v>3461</v>
      </c>
      <c r="D86" s="141"/>
    </row>
    <row r="87" spans="1:4" ht="15" customHeight="1">
      <c r="A87" s="10"/>
      <c r="B87" s="205" t="s">
        <v>155</v>
      </c>
      <c r="C87" s="45">
        <v>3462</v>
      </c>
      <c r="D87" s="141"/>
    </row>
    <row r="88" spans="1:4" ht="15" customHeight="1">
      <c r="A88" s="10"/>
      <c r="B88" s="205" t="s">
        <v>156</v>
      </c>
      <c r="C88" s="45">
        <v>3463</v>
      </c>
      <c r="D88" s="141"/>
    </row>
    <row r="89" spans="1:4" ht="15" customHeight="1">
      <c r="A89" s="10"/>
      <c r="B89" s="205" t="s">
        <v>157</v>
      </c>
      <c r="C89" s="45">
        <v>3464</v>
      </c>
      <c r="D89" s="141"/>
    </row>
    <row r="90" spans="1:4" ht="15" customHeight="1">
      <c r="A90" s="10"/>
      <c r="B90" s="205" t="s">
        <v>158</v>
      </c>
      <c r="C90" s="45">
        <v>3465</v>
      </c>
      <c r="D90" s="141"/>
    </row>
    <row r="91" spans="1:4" ht="15" customHeight="1">
      <c r="A91" s="10"/>
      <c r="B91" s="205" t="s">
        <v>159</v>
      </c>
      <c r="C91" s="45">
        <v>3466</v>
      </c>
      <c r="D91" s="141"/>
    </row>
    <row r="92" spans="1:4" ht="15" customHeight="1">
      <c r="A92" s="10"/>
      <c r="B92" s="205" t="s">
        <v>125</v>
      </c>
      <c r="C92" s="45">
        <v>3467</v>
      </c>
      <c r="D92" s="141"/>
    </row>
    <row r="93" spans="1:4" ht="15" customHeight="1">
      <c r="A93" s="10"/>
      <c r="B93" s="205" t="s">
        <v>160</v>
      </c>
      <c r="C93" s="45">
        <v>3468</v>
      </c>
      <c r="D93" s="141"/>
    </row>
    <row r="94" spans="1:4" ht="15" customHeight="1">
      <c r="A94" s="10"/>
      <c r="B94" s="205" t="s">
        <v>161</v>
      </c>
      <c r="C94" s="45">
        <v>3469</v>
      </c>
      <c r="D94" s="141"/>
    </row>
    <row r="95" spans="1:4" ht="15" customHeight="1">
      <c r="A95" s="10"/>
      <c r="B95" s="205" t="s">
        <v>162</v>
      </c>
      <c r="C95" s="45">
        <v>3471</v>
      </c>
      <c r="D95" s="141">
        <v>80000</v>
      </c>
    </row>
    <row r="96" spans="1:4" ht="15" customHeight="1">
      <c r="A96" s="10"/>
      <c r="B96" s="205" t="s">
        <v>163</v>
      </c>
      <c r="C96" s="45">
        <v>3472</v>
      </c>
      <c r="D96" s="141"/>
    </row>
    <row r="97" spans="1:4" ht="15" customHeight="1">
      <c r="A97" s="10"/>
      <c r="B97" s="205" t="s">
        <v>341</v>
      </c>
      <c r="C97" s="45">
        <v>3473</v>
      </c>
      <c r="D97" s="141">
        <v>165000</v>
      </c>
    </row>
    <row r="98" spans="1:5" ht="15" customHeight="1">
      <c r="A98" s="10"/>
      <c r="B98" s="205" t="s">
        <v>401</v>
      </c>
      <c r="C98" s="45">
        <v>3479</v>
      </c>
      <c r="D98" s="141"/>
      <c r="E98" s="266"/>
    </row>
    <row r="99" spans="1:4" ht="15" customHeight="1">
      <c r="A99" s="10"/>
      <c r="B99" s="205" t="s">
        <v>81</v>
      </c>
      <c r="C99" s="45">
        <v>3490</v>
      </c>
      <c r="D99" s="141">
        <v>758192.17</v>
      </c>
    </row>
    <row r="100" spans="1:4" ht="15" customHeight="1" thickBot="1">
      <c r="A100" s="10"/>
      <c r="B100" s="205" t="s">
        <v>164</v>
      </c>
      <c r="C100" s="46">
        <v>3400</v>
      </c>
      <c r="D100" s="258">
        <f>SUM(D78:D99)</f>
        <v>10232777.17</v>
      </c>
    </row>
    <row r="101" spans="1:4" ht="16.5" thickBot="1">
      <c r="A101" s="10"/>
      <c r="B101" s="214" t="s">
        <v>15</v>
      </c>
      <c r="C101" s="51"/>
      <c r="D101" s="258">
        <f>SUM(D49+D55+D76+D100)</f>
        <v>45616927.62</v>
      </c>
    </row>
    <row r="102" spans="1:4" ht="15" customHeight="1">
      <c r="A102" s="10"/>
      <c r="B102" s="215" t="s">
        <v>53</v>
      </c>
      <c r="C102" s="48"/>
      <c r="D102" s="259"/>
    </row>
    <row r="103" spans="1:4" ht="15" customHeight="1">
      <c r="A103" s="10"/>
      <c r="B103" s="224" t="s">
        <v>119</v>
      </c>
      <c r="C103" s="51">
        <v>3720</v>
      </c>
      <c r="D103" s="141"/>
    </row>
    <row r="104" spans="1:4" ht="15" customHeight="1">
      <c r="A104" s="10"/>
      <c r="B104" s="224" t="s">
        <v>123</v>
      </c>
      <c r="C104" s="51">
        <v>3730</v>
      </c>
      <c r="D104" s="141">
        <v>15000</v>
      </c>
    </row>
    <row r="105" spans="1:4" ht="15" customHeight="1">
      <c r="A105" s="10"/>
      <c r="B105" s="224" t="s">
        <v>70</v>
      </c>
      <c r="C105" s="52">
        <v>3740</v>
      </c>
      <c r="D105" s="142">
        <v>1000</v>
      </c>
    </row>
    <row r="106" spans="1:4" ht="15" customHeight="1">
      <c r="A106" s="10"/>
      <c r="B106" s="222" t="s">
        <v>17</v>
      </c>
      <c r="C106" s="53"/>
      <c r="D106" s="292"/>
    </row>
    <row r="107" spans="1:4" ht="15" customHeight="1">
      <c r="A107" s="10"/>
      <c r="B107" s="205" t="s">
        <v>165</v>
      </c>
      <c r="C107" s="45">
        <v>3620</v>
      </c>
      <c r="D107" s="141"/>
    </row>
    <row r="108" spans="1:4" ht="15" customHeight="1">
      <c r="A108" s="10"/>
      <c r="B108" s="205" t="s">
        <v>166</v>
      </c>
      <c r="C108" s="45">
        <v>3630</v>
      </c>
      <c r="D108" s="141">
        <v>670000</v>
      </c>
    </row>
    <row r="109" spans="1:4" ht="15" customHeight="1">
      <c r="A109" s="10"/>
      <c r="B109" s="205" t="s">
        <v>167</v>
      </c>
      <c r="C109" s="45">
        <v>3640</v>
      </c>
      <c r="D109" s="141"/>
    </row>
    <row r="110" spans="1:4" ht="15" customHeight="1">
      <c r="A110" s="10"/>
      <c r="B110" s="205" t="s">
        <v>327</v>
      </c>
      <c r="C110" s="45">
        <v>3660</v>
      </c>
      <c r="D110" s="141"/>
    </row>
    <row r="111" spans="1:4" ht="15" customHeight="1">
      <c r="A111" s="10"/>
      <c r="B111" s="205" t="s">
        <v>168</v>
      </c>
      <c r="C111" s="45">
        <v>3670</v>
      </c>
      <c r="D111" s="141"/>
    </row>
    <row r="112" spans="1:4" ht="15" customHeight="1">
      <c r="A112" s="10"/>
      <c r="B112" s="205" t="s">
        <v>169</v>
      </c>
      <c r="C112" s="45">
        <v>3690</v>
      </c>
      <c r="D112" s="141"/>
    </row>
    <row r="113" spans="1:4" ht="15" customHeight="1" thickBot="1">
      <c r="A113" s="10"/>
      <c r="B113" s="205" t="s">
        <v>170</v>
      </c>
      <c r="C113" s="46">
        <v>3600</v>
      </c>
      <c r="D113" s="293">
        <f>SUM(D107:D112)</f>
        <v>670000</v>
      </c>
    </row>
    <row r="114" spans="1:4" ht="16.5" thickBot="1">
      <c r="A114" s="10"/>
      <c r="B114" s="214" t="s">
        <v>18</v>
      </c>
      <c r="C114" s="54"/>
      <c r="D114" s="343">
        <f>SUM(D103:D105)+D113</f>
        <v>686000</v>
      </c>
    </row>
    <row r="115" spans="1:5" ht="15" customHeight="1" thickBot="1">
      <c r="A115" s="10"/>
      <c r="B115" s="32" t="str">
        <f>IF(H2="","Fund Balance",CONCATENATE("Fund Balance, ",LOOKUP(H2,T2:T8,U2:U8)))</f>
        <v>Fund Balance, July 1, 2014</v>
      </c>
      <c r="C115" s="45">
        <v>2800</v>
      </c>
      <c r="D115" s="378">
        <v>6192968.87</v>
      </c>
      <c r="E115" s="264"/>
    </row>
    <row r="116" spans="1:4" ht="15" customHeight="1">
      <c r="A116" s="10"/>
      <c r="B116" s="215" t="s">
        <v>19</v>
      </c>
      <c r="C116" s="55"/>
      <c r="D116" s="294"/>
    </row>
    <row r="117" spans="1:4" ht="15" customHeight="1" thickBot="1">
      <c r="A117" s="10"/>
      <c r="B117" s="425" t="s">
        <v>402</v>
      </c>
      <c r="C117" s="56"/>
      <c r="D117" s="144">
        <f>SUM(D101+D114+D115)</f>
        <v>52495896.489999995</v>
      </c>
    </row>
    <row r="118" spans="1:4" ht="16.5" thickTop="1">
      <c r="A118" s="10"/>
      <c r="B118" s="423"/>
      <c r="C118" s="179"/>
      <c r="D118" s="145"/>
    </row>
    <row r="119" spans="1:4" ht="15.75">
      <c r="A119" s="10"/>
      <c r="B119" s="58" t="s">
        <v>90</v>
      </c>
      <c r="C119" s="59"/>
      <c r="D119" s="295"/>
    </row>
    <row r="120" spans="1:4" ht="15.75">
      <c r="A120" s="10"/>
      <c r="B120" s="60"/>
      <c r="C120" s="61"/>
      <c r="D120" s="296"/>
    </row>
    <row r="121" spans="1:4" ht="15.75">
      <c r="A121" s="10"/>
      <c r="B121" s="60"/>
      <c r="C121" s="61"/>
      <c r="D121" s="296"/>
    </row>
    <row r="122" spans="1:4" ht="15.75">
      <c r="A122" s="10" t="s">
        <v>20</v>
      </c>
      <c r="B122" s="38" t="str">
        <f>$B$1</f>
        <v>DISTRICT SCHOOL BOARD OF OKEECHOBEE COUNTY</v>
      </c>
      <c r="D122" s="297"/>
    </row>
    <row r="123" spans="1:5" ht="15.75">
      <c r="A123" s="10"/>
      <c r="B123" s="12" t="s">
        <v>8</v>
      </c>
      <c r="D123" s="297"/>
      <c r="E123" s="63"/>
    </row>
    <row r="124" spans="1:5" ht="15.75" customHeight="1">
      <c r="A124" s="10"/>
      <c r="B124" s="39" t="str">
        <f>$B$39</f>
        <v>For Fiscal Year Ending June 30, 2015</v>
      </c>
      <c r="D124" s="297"/>
      <c r="E124" s="63"/>
    </row>
    <row r="125" spans="1:5" ht="15.75" customHeight="1">
      <c r="A125" s="10"/>
      <c r="B125" s="12"/>
      <c r="D125" s="297"/>
      <c r="E125" s="63"/>
    </row>
    <row r="126" spans="1:23" s="63" customFormat="1" ht="15.75" customHeight="1">
      <c r="A126" s="10"/>
      <c r="B126" s="11" t="s">
        <v>91</v>
      </c>
      <c r="C126" s="92"/>
      <c r="D126" s="298"/>
      <c r="E126" s="64"/>
      <c r="G126" s="64"/>
      <c r="H126" s="64"/>
      <c r="I126" s="64"/>
      <c r="J126" s="64"/>
      <c r="K126" s="166" t="s">
        <v>92</v>
      </c>
      <c r="S126" s="426"/>
      <c r="T126" s="427"/>
      <c r="U126" s="426"/>
      <c r="V126" s="426"/>
      <c r="W126" s="426"/>
    </row>
    <row r="127" spans="1:23" s="63" customFormat="1" ht="15.75" customHeight="1">
      <c r="A127" s="10"/>
      <c r="B127" s="167"/>
      <c r="C127" s="123" t="s">
        <v>9</v>
      </c>
      <c r="D127" s="123" t="s">
        <v>21</v>
      </c>
      <c r="E127" s="123" t="s">
        <v>22</v>
      </c>
      <c r="F127" s="123" t="s">
        <v>23</v>
      </c>
      <c r="G127" s="123" t="s">
        <v>24</v>
      </c>
      <c r="H127" s="123" t="s">
        <v>25</v>
      </c>
      <c r="I127" s="123" t="s">
        <v>26</v>
      </c>
      <c r="J127" s="123" t="s">
        <v>27</v>
      </c>
      <c r="K127" s="123" t="s">
        <v>41</v>
      </c>
      <c r="S127" s="426"/>
      <c r="T127" s="427"/>
      <c r="U127" s="426"/>
      <c r="V127" s="426"/>
      <c r="W127" s="426"/>
    </row>
    <row r="128" spans="1:23" s="63" customFormat="1" ht="15.75" customHeight="1">
      <c r="A128" s="10"/>
      <c r="B128" s="241" t="s">
        <v>28</v>
      </c>
      <c r="C128" s="2" t="s">
        <v>11</v>
      </c>
      <c r="D128" s="287"/>
      <c r="E128" s="2">
        <v>100</v>
      </c>
      <c r="F128" s="2">
        <v>200</v>
      </c>
      <c r="G128" s="2">
        <v>300</v>
      </c>
      <c r="H128" s="2">
        <v>400</v>
      </c>
      <c r="I128" s="2">
        <v>500</v>
      </c>
      <c r="J128" s="2">
        <v>600</v>
      </c>
      <c r="K128" s="2">
        <v>700</v>
      </c>
      <c r="S128" s="426"/>
      <c r="T128" s="427"/>
      <c r="U128" s="426"/>
      <c r="V128" s="426"/>
      <c r="W128" s="426"/>
    </row>
    <row r="129" spans="1:11" ht="20.25" customHeight="1">
      <c r="A129" s="10"/>
      <c r="B129" s="239" t="s">
        <v>171</v>
      </c>
      <c r="C129" s="25">
        <v>5000</v>
      </c>
      <c r="D129" s="299">
        <f>SUM(E129:K129)</f>
        <v>30500150.04</v>
      </c>
      <c r="E129" s="82">
        <v>20034241</v>
      </c>
      <c r="F129" s="82">
        <v>5777435</v>
      </c>
      <c r="G129" s="82">
        <v>2439405.92</v>
      </c>
      <c r="H129" s="82">
        <v>4200</v>
      </c>
      <c r="I129" s="82">
        <v>1634070.09</v>
      </c>
      <c r="J129" s="82">
        <v>66633.56</v>
      </c>
      <c r="K129" s="82">
        <v>544164.47</v>
      </c>
    </row>
    <row r="130" spans="1:11" ht="20.25" customHeight="1">
      <c r="A130" s="10"/>
      <c r="B130" s="1" t="s">
        <v>342</v>
      </c>
      <c r="C130" s="68">
        <v>6100</v>
      </c>
      <c r="D130" s="300">
        <f aca="true" t="shared" si="3" ref="D130:D147">SUM(E130:K130)</f>
        <v>2009249.1</v>
      </c>
      <c r="E130" s="94">
        <v>1261599</v>
      </c>
      <c r="F130" s="94">
        <v>391657</v>
      </c>
      <c r="G130" s="94">
        <v>221116.39</v>
      </c>
      <c r="H130" s="94"/>
      <c r="I130" s="94">
        <v>132576.71</v>
      </c>
      <c r="J130" s="94">
        <v>700</v>
      </c>
      <c r="K130" s="94">
        <v>1600</v>
      </c>
    </row>
    <row r="131" spans="1:11" ht="20.25" customHeight="1">
      <c r="A131" s="10"/>
      <c r="B131" s="1" t="s">
        <v>172</v>
      </c>
      <c r="C131" s="2">
        <v>6200</v>
      </c>
      <c r="D131" s="300">
        <f t="shared" si="3"/>
        <v>445613.99</v>
      </c>
      <c r="E131" s="94">
        <v>312145</v>
      </c>
      <c r="F131" s="94">
        <v>83337</v>
      </c>
      <c r="G131" s="94">
        <v>1500</v>
      </c>
      <c r="H131" s="94"/>
      <c r="I131" s="94">
        <v>8700</v>
      </c>
      <c r="J131" s="94">
        <v>33581.99</v>
      </c>
      <c r="K131" s="94">
        <v>6350</v>
      </c>
    </row>
    <row r="132" spans="1:11" ht="20.25" customHeight="1">
      <c r="A132" s="10"/>
      <c r="B132" s="1" t="s">
        <v>173</v>
      </c>
      <c r="C132" s="2">
        <v>6300</v>
      </c>
      <c r="D132" s="300">
        <f t="shared" si="3"/>
        <v>331025</v>
      </c>
      <c r="E132" s="94">
        <v>248530</v>
      </c>
      <c r="F132" s="94">
        <v>70615</v>
      </c>
      <c r="G132" s="94">
        <v>9130</v>
      </c>
      <c r="H132" s="94"/>
      <c r="I132" s="94">
        <v>2400</v>
      </c>
      <c r="J132" s="94"/>
      <c r="K132" s="94">
        <v>350</v>
      </c>
    </row>
    <row r="133" spans="1:11" ht="20.25" customHeight="1">
      <c r="A133" s="10"/>
      <c r="B133" s="1" t="s">
        <v>174</v>
      </c>
      <c r="C133" s="2">
        <v>6400</v>
      </c>
      <c r="D133" s="300">
        <f t="shared" si="3"/>
        <v>306860.23</v>
      </c>
      <c r="E133" s="94">
        <v>111940.63</v>
      </c>
      <c r="F133" s="94">
        <v>32184.12</v>
      </c>
      <c r="G133" s="94">
        <v>160102.45</v>
      </c>
      <c r="H133" s="94"/>
      <c r="I133" s="94">
        <v>796.49</v>
      </c>
      <c r="J133" s="94"/>
      <c r="K133" s="94">
        <v>1836.54</v>
      </c>
    </row>
    <row r="134" spans="1:11" ht="20.25" customHeight="1">
      <c r="A134" s="10"/>
      <c r="B134" s="1" t="s">
        <v>329</v>
      </c>
      <c r="C134" s="2">
        <v>6500</v>
      </c>
      <c r="D134" s="300">
        <f t="shared" si="3"/>
        <v>698554.63</v>
      </c>
      <c r="E134" s="94">
        <v>467054</v>
      </c>
      <c r="F134" s="94">
        <v>142791</v>
      </c>
      <c r="G134" s="94">
        <v>82600</v>
      </c>
      <c r="H134" s="94"/>
      <c r="I134" s="94"/>
      <c r="J134" s="94">
        <v>299.8</v>
      </c>
      <c r="K134" s="94">
        <v>5809.83</v>
      </c>
    </row>
    <row r="135" spans="1:11" ht="20.25" customHeight="1">
      <c r="A135" s="10"/>
      <c r="B135" s="229" t="s">
        <v>310</v>
      </c>
      <c r="C135" s="2">
        <v>7100</v>
      </c>
      <c r="D135" s="300">
        <f t="shared" si="3"/>
        <v>454019</v>
      </c>
      <c r="E135" s="94">
        <v>136995</v>
      </c>
      <c r="F135" s="94">
        <v>123374</v>
      </c>
      <c r="G135" s="94">
        <v>106500</v>
      </c>
      <c r="H135" s="94"/>
      <c r="I135" s="94">
        <v>200</v>
      </c>
      <c r="J135" s="94"/>
      <c r="K135" s="94">
        <v>86950</v>
      </c>
    </row>
    <row r="136" spans="1:11" ht="20.25" customHeight="1">
      <c r="A136" s="10"/>
      <c r="B136" s="1" t="s">
        <v>175</v>
      </c>
      <c r="C136" s="2">
        <v>7200</v>
      </c>
      <c r="D136" s="300">
        <f t="shared" si="3"/>
        <v>1484920.77</v>
      </c>
      <c r="E136" s="94">
        <v>277655</v>
      </c>
      <c r="F136" s="94">
        <v>86929</v>
      </c>
      <c r="G136" s="94">
        <v>1083189.77</v>
      </c>
      <c r="H136" s="94"/>
      <c r="I136" s="94">
        <v>15000</v>
      </c>
      <c r="J136" s="94"/>
      <c r="K136" s="94">
        <v>22147</v>
      </c>
    </row>
    <row r="137" spans="1:11" ht="20.25" customHeight="1">
      <c r="A137" s="10"/>
      <c r="B137" s="1" t="s">
        <v>176</v>
      </c>
      <c r="C137" s="2">
        <v>7300</v>
      </c>
      <c r="D137" s="300">
        <f t="shared" si="3"/>
        <v>3064973</v>
      </c>
      <c r="E137" s="94">
        <v>2322099</v>
      </c>
      <c r="F137" s="94">
        <v>712810</v>
      </c>
      <c r="G137" s="94">
        <v>7001</v>
      </c>
      <c r="H137" s="94"/>
      <c r="I137" s="94">
        <v>16814</v>
      </c>
      <c r="J137" s="94">
        <v>3550</v>
      </c>
      <c r="K137" s="94">
        <v>2699</v>
      </c>
    </row>
    <row r="138" spans="1:11" ht="20.25" customHeight="1">
      <c r="A138" s="10"/>
      <c r="B138" s="1" t="s">
        <v>177</v>
      </c>
      <c r="C138" s="2">
        <v>7400</v>
      </c>
      <c r="D138" s="300">
        <f t="shared" si="3"/>
        <v>0</v>
      </c>
      <c r="E138" s="94"/>
      <c r="F138" s="94"/>
      <c r="G138" s="94"/>
      <c r="H138" s="94"/>
      <c r="I138" s="94"/>
      <c r="J138" s="94"/>
      <c r="K138" s="94"/>
    </row>
    <row r="139" spans="1:11" ht="20.25" customHeight="1">
      <c r="A139" s="10"/>
      <c r="B139" s="1" t="s">
        <v>178</v>
      </c>
      <c r="C139" s="2">
        <v>7500</v>
      </c>
      <c r="D139" s="300">
        <f t="shared" si="3"/>
        <v>406510</v>
      </c>
      <c r="E139" s="94">
        <v>283311</v>
      </c>
      <c r="F139" s="94">
        <v>90199</v>
      </c>
      <c r="G139" s="94">
        <v>24500</v>
      </c>
      <c r="H139" s="94"/>
      <c r="I139" s="94">
        <v>6500</v>
      </c>
      <c r="J139" s="94">
        <v>500</v>
      </c>
      <c r="K139" s="94">
        <v>1500</v>
      </c>
    </row>
    <row r="140" spans="1:11" ht="20.25" customHeight="1">
      <c r="A140" s="10"/>
      <c r="B140" s="1" t="s">
        <v>195</v>
      </c>
      <c r="C140" s="2">
        <v>7600</v>
      </c>
      <c r="D140" s="300">
        <f t="shared" si="3"/>
        <v>0</v>
      </c>
      <c r="E140" s="94"/>
      <c r="F140" s="94"/>
      <c r="G140" s="94"/>
      <c r="H140" s="94"/>
      <c r="I140" s="94"/>
      <c r="J140" s="94"/>
      <c r="K140" s="94"/>
    </row>
    <row r="141" spans="1:11" ht="20.25" customHeight="1">
      <c r="A141" s="10"/>
      <c r="B141" s="1" t="s">
        <v>179</v>
      </c>
      <c r="C141" s="2">
        <v>7700</v>
      </c>
      <c r="D141" s="300">
        <f t="shared" si="3"/>
        <v>632571</v>
      </c>
      <c r="E141" s="94">
        <v>200857</v>
      </c>
      <c r="F141" s="94">
        <v>57489</v>
      </c>
      <c r="G141" s="94">
        <v>331600</v>
      </c>
      <c r="H141" s="94"/>
      <c r="I141" s="94">
        <v>37875</v>
      </c>
      <c r="J141" s="94"/>
      <c r="K141" s="94">
        <v>4750</v>
      </c>
    </row>
    <row r="142" spans="1:11" ht="20.25" customHeight="1">
      <c r="A142" s="10"/>
      <c r="B142" s="1" t="s">
        <v>343</v>
      </c>
      <c r="C142" s="2">
        <v>7800</v>
      </c>
      <c r="D142" s="300">
        <f t="shared" si="3"/>
        <v>2918630</v>
      </c>
      <c r="E142" s="94">
        <v>1366571</v>
      </c>
      <c r="F142" s="94">
        <v>512229</v>
      </c>
      <c r="G142" s="94">
        <v>81230</v>
      </c>
      <c r="H142" s="94">
        <v>749000</v>
      </c>
      <c r="I142" s="94">
        <v>193100</v>
      </c>
      <c r="J142" s="94">
        <v>5500</v>
      </c>
      <c r="K142" s="94">
        <v>11000</v>
      </c>
    </row>
    <row r="143" spans="1:11" ht="20.25" customHeight="1">
      <c r="A143" s="10"/>
      <c r="B143" s="1" t="s">
        <v>180</v>
      </c>
      <c r="C143" s="2">
        <v>7900</v>
      </c>
      <c r="D143" s="300">
        <f t="shared" si="3"/>
        <v>3589848.8299999996</v>
      </c>
      <c r="E143" s="94">
        <v>1211920</v>
      </c>
      <c r="F143" s="94">
        <v>522613</v>
      </c>
      <c r="G143" s="94">
        <v>577642.42</v>
      </c>
      <c r="H143" s="94">
        <v>1112163</v>
      </c>
      <c r="I143" s="94">
        <v>104228.53</v>
      </c>
      <c r="J143" s="94">
        <v>9331.88</v>
      </c>
      <c r="K143" s="94">
        <v>51950</v>
      </c>
    </row>
    <row r="144" spans="1:11" ht="20.25" customHeight="1">
      <c r="A144" s="10"/>
      <c r="B144" s="1" t="s">
        <v>181</v>
      </c>
      <c r="C144" s="2">
        <v>8100</v>
      </c>
      <c r="D144" s="300">
        <f t="shared" si="3"/>
        <v>1273168.07</v>
      </c>
      <c r="E144" s="94">
        <v>517910</v>
      </c>
      <c r="F144" s="94">
        <v>159633</v>
      </c>
      <c r="G144" s="94">
        <v>346716.07</v>
      </c>
      <c r="H144" s="94">
        <v>28000</v>
      </c>
      <c r="I144" s="94">
        <v>218499</v>
      </c>
      <c r="J144" s="94">
        <v>810</v>
      </c>
      <c r="K144" s="94">
        <v>1600</v>
      </c>
    </row>
    <row r="145" spans="1:11" ht="20.25" customHeight="1">
      <c r="A145" s="10"/>
      <c r="B145" s="1" t="s">
        <v>182</v>
      </c>
      <c r="C145" s="2">
        <v>8200</v>
      </c>
      <c r="D145" s="300">
        <f t="shared" si="3"/>
        <v>181261.36</v>
      </c>
      <c r="E145" s="94">
        <v>77500</v>
      </c>
      <c r="F145" s="94">
        <v>18636</v>
      </c>
      <c r="G145" s="94">
        <v>44125.36</v>
      </c>
      <c r="H145" s="94"/>
      <c r="I145" s="94">
        <v>15000</v>
      </c>
      <c r="J145" s="94">
        <v>23000</v>
      </c>
      <c r="K145" s="94">
        <v>3000</v>
      </c>
    </row>
    <row r="146" spans="1:11" ht="20.25" customHeight="1">
      <c r="A146" s="10"/>
      <c r="B146" s="1" t="s">
        <v>183</v>
      </c>
      <c r="C146" s="2">
        <v>9100</v>
      </c>
      <c r="D146" s="300">
        <f t="shared" si="3"/>
        <v>367959.45</v>
      </c>
      <c r="E146" s="94">
        <v>177737</v>
      </c>
      <c r="F146" s="94">
        <v>36262</v>
      </c>
      <c r="G146" s="94">
        <v>151680.45</v>
      </c>
      <c r="H146" s="94"/>
      <c r="I146" s="94">
        <v>2280</v>
      </c>
      <c r="J146" s="94"/>
      <c r="K146" s="94"/>
    </row>
    <row r="147" spans="1:11" ht="20.25" customHeight="1">
      <c r="A147" s="10"/>
      <c r="B147" s="1" t="s">
        <v>43</v>
      </c>
      <c r="C147" s="2">
        <v>9200</v>
      </c>
      <c r="D147" s="446">
        <f t="shared" si="3"/>
        <v>0</v>
      </c>
      <c r="E147" s="443"/>
      <c r="F147" s="443"/>
      <c r="G147" s="443"/>
      <c r="H147" s="443"/>
      <c r="I147" s="443"/>
      <c r="J147" s="443"/>
      <c r="K147" s="94"/>
    </row>
    <row r="148" spans="1:11" ht="20.25" customHeight="1" thickBot="1">
      <c r="A148" s="10"/>
      <c r="B148" s="239" t="s">
        <v>225</v>
      </c>
      <c r="C148" s="25">
        <v>9300</v>
      </c>
      <c r="D148" s="447"/>
      <c r="E148" s="440"/>
      <c r="F148" s="440"/>
      <c r="G148" s="440"/>
      <c r="H148" s="440"/>
      <c r="I148" s="440"/>
      <c r="J148" s="376">
        <v>557165.2</v>
      </c>
      <c r="K148" s="443"/>
    </row>
    <row r="149" spans="1:11" ht="20.25" customHeight="1" thickBot="1">
      <c r="A149" s="10"/>
      <c r="B149" s="216" t="s">
        <v>29</v>
      </c>
      <c r="C149" s="96"/>
      <c r="D149" s="340">
        <f>SUM(E149:K149)</f>
        <v>49222479.67</v>
      </c>
      <c r="E149" s="47">
        <f>SUM(E129:E148)</f>
        <v>29008064.63</v>
      </c>
      <c r="F149" s="47">
        <f aca="true" t="shared" si="4" ref="F149:K149">SUM(F129:F148)</f>
        <v>8818193.120000001</v>
      </c>
      <c r="G149" s="47">
        <f t="shared" si="4"/>
        <v>5668039.830000001</v>
      </c>
      <c r="H149" s="47">
        <f t="shared" si="4"/>
        <v>1893363</v>
      </c>
      <c r="I149" s="47">
        <f t="shared" si="4"/>
        <v>2388039.82</v>
      </c>
      <c r="J149" s="47">
        <f t="shared" si="4"/>
        <v>701072.4299999999</v>
      </c>
      <c r="K149" s="47">
        <f t="shared" si="4"/>
        <v>745706.84</v>
      </c>
    </row>
    <row r="150" spans="1:11" ht="14.25" customHeight="1">
      <c r="A150" s="10"/>
      <c r="B150" s="237" t="s">
        <v>30</v>
      </c>
      <c r="C150" s="238"/>
      <c r="D150" s="55"/>
      <c r="E150" s="92"/>
      <c r="F150" s="92"/>
      <c r="G150" s="92"/>
      <c r="H150" s="92"/>
      <c r="I150" s="92"/>
      <c r="J150" s="92"/>
      <c r="K150" s="92"/>
    </row>
    <row r="151" spans="1:11" ht="14.25" customHeight="1">
      <c r="A151" s="10"/>
      <c r="B151" s="223" t="s">
        <v>31</v>
      </c>
      <c r="C151" s="86"/>
      <c r="D151" s="302"/>
      <c r="E151" s="163"/>
      <c r="F151" s="163"/>
      <c r="G151" s="163"/>
      <c r="H151" s="163"/>
      <c r="I151" s="163"/>
      <c r="J151" s="163"/>
      <c r="K151" s="163"/>
    </row>
    <row r="152" spans="1:11" ht="17.25" customHeight="1">
      <c r="A152" s="10"/>
      <c r="B152" s="205" t="s">
        <v>184</v>
      </c>
      <c r="C152" s="42">
        <v>920</v>
      </c>
      <c r="D152" s="291"/>
      <c r="E152" s="163"/>
      <c r="F152" s="163"/>
      <c r="G152" s="163"/>
      <c r="H152" s="163"/>
      <c r="I152" s="163"/>
      <c r="J152" s="163"/>
      <c r="K152" s="163"/>
    </row>
    <row r="153" spans="1:11" ht="20.25" customHeight="1">
      <c r="A153" s="10"/>
      <c r="B153" s="207" t="s">
        <v>185</v>
      </c>
      <c r="C153" s="2">
        <v>930</v>
      </c>
      <c r="D153" s="141"/>
      <c r="E153" s="163"/>
      <c r="F153" s="163"/>
      <c r="G153" s="163"/>
      <c r="H153" s="163"/>
      <c r="I153" s="163"/>
      <c r="J153" s="163"/>
      <c r="K153" s="163"/>
    </row>
    <row r="154" spans="1:11" ht="20.25" customHeight="1">
      <c r="A154" s="10"/>
      <c r="B154" s="207" t="s">
        <v>186</v>
      </c>
      <c r="C154" s="2">
        <v>940</v>
      </c>
      <c r="D154" s="141"/>
      <c r="E154" s="163"/>
      <c r="F154" s="163"/>
      <c r="G154" s="163"/>
      <c r="H154" s="163"/>
      <c r="I154" s="163"/>
      <c r="J154" s="163"/>
      <c r="K154" s="163"/>
    </row>
    <row r="155" spans="1:11" ht="20.25" customHeight="1">
      <c r="A155" s="10"/>
      <c r="B155" s="207" t="s">
        <v>323</v>
      </c>
      <c r="C155" s="2">
        <v>960</v>
      </c>
      <c r="D155" s="141"/>
      <c r="E155" s="163"/>
      <c r="F155" s="163"/>
      <c r="G155" s="163"/>
      <c r="H155" s="163"/>
      <c r="I155" s="163"/>
      <c r="J155" s="163"/>
      <c r="K155" s="163"/>
    </row>
    <row r="156" spans="1:11" ht="20.25" customHeight="1">
      <c r="A156" s="10"/>
      <c r="B156" s="207" t="s">
        <v>187</v>
      </c>
      <c r="C156" s="2">
        <v>970</v>
      </c>
      <c r="D156" s="141"/>
      <c r="E156" s="163"/>
      <c r="F156" s="163"/>
      <c r="G156" s="163"/>
      <c r="H156" s="163"/>
      <c r="I156" s="163"/>
      <c r="J156" s="163"/>
      <c r="K156" s="163"/>
    </row>
    <row r="157" spans="1:11" ht="20.25" customHeight="1">
      <c r="A157" s="10"/>
      <c r="B157" s="207" t="s">
        <v>188</v>
      </c>
      <c r="C157" s="2">
        <v>990</v>
      </c>
      <c r="D157" s="141"/>
      <c r="E157" s="92"/>
      <c r="F157" s="92"/>
      <c r="G157" s="92"/>
      <c r="H157" s="92"/>
      <c r="I157" s="92"/>
      <c r="J157" s="92"/>
      <c r="K157" s="92"/>
    </row>
    <row r="158" spans="1:11" ht="20.25" customHeight="1" thickBot="1">
      <c r="A158" s="10"/>
      <c r="B158" s="207" t="s">
        <v>189</v>
      </c>
      <c r="C158" s="71">
        <v>9700</v>
      </c>
      <c r="D158" s="258">
        <f>SUM(D152:D157)</f>
        <v>0</v>
      </c>
      <c r="E158" s="92"/>
      <c r="F158" s="92"/>
      <c r="G158" s="92"/>
      <c r="H158" s="92"/>
      <c r="I158" s="92"/>
      <c r="J158" s="92"/>
      <c r="K158" s="92"/>
    </row>
    <row r="159" spans="1:11" ht="20.25" customHeight="1" thickBot="1">
      <c r="A159" s="10"/>
      <c r="B159" s="216" t="s">
        <v>32</v>
      </c>
      <c r="C159" s="96"/>
      <c r="D159" s="375">
        <f>(D158)</f>
        <v>0</v>
      </c>
      <c r="E159" s="163"/>
      <c r="F159" s="163"/>
      <c r="G159" s="163"/>
      <c r="H159" s="163"/>
      <c r="I159" s="163"/>
      <c r="J159" s="163"/>
      <c r="K159" s="92"/>
    </row>
    <row r="160" spans="1:11" ht="10.5" customHeight="1">
      <c r="A160" s="10"/>
      <c r="B160" s="237"/>
      <c r="C160" s="53"/>
      <c r="D160" s="315"/>
      <c r="E160" s="163"/>
      <c r="F160" s="163"/>
      <c r="G160" s="163"/>
      <c r="H160" s="163"/>
      <c r="I160" s="163"/>
      <c r="J160" s="163"/>
      <c r="K160" s="92"/>
    </row>
    <row r="161" spans="1:11" ht="20.25" customHeight="1">
      <c r="A161" s="10"/>
      <c r="B161" s="32" t="str">
        <f>IF(H$2="","Nonspendable Fund Balance",CONCATENATE("Nonspendable Fund Balance, ",LOOKUP(H$2,T$2:T$8,V$2:V$8)))</f>
        <v>Nonspendable Fund Balance, June 30, 2015</v>
      </c>
      <c r="C161" s="45">
        <v>2710</v>
      </c>
      <c r="D161" s="291">
        <v>202028.52</v>
      </c>
      <c r="E161" s="267"/>
      <c r="F161" s="92"/>
      <c r="G161" s="163"/>
      <c r="H161" s="163"/>
      <c r="I161" s="163"/>
      <c r="J161" s="163"/>
      <c r="K161" s="92"/>
    </row>
    <row r="162" spans="1:11" ht="20.25" customHeight="1">
      <c r="A162" s="10"/>
      <c r="B162" s="1" t="str">
        <f>IF(H$2="","Restricted Fund Balance",CONCATENATE("Restricted Fund Balance, ",LOOKUP(H$2,T$2:T$8,V$2:V$8)))</f>
        <v>Restricted Fund Balance, June 30, 2015</v>
      </c>
      <c r="C162" s="2">
        <v>2720</v>
      </c>
      <c r="D162" s="141"/>
      <c r="E162" s="267"/>
      <c r="F162" s="92"/>
      <c r="G162" s="163"/>
      <c r="H162" s="163"/>
      <c r="I162" s="163"/>
      <c r="J162" s="163"/>
      <c r="K162" s="92"/>
    </row>
    <row r="163" spans="1:11" ht="20.25" customHeight="1">
      <c r="A163" s="10"/>
      <c r="B163" s="1" t="str">
        <f>IF(H$2="","Committed Fund Balance",CONCATENATE("Committed Fund Balance, ",LOOKUP(H$2,T$2:T$8,V$2:V$8)))</f>
        <v>Committed Fund Balance, June 30, 2015</v>
      </c>
      <c r="C163" s="2">
        <v>2730</v>
      </c>
      <c r="D163" s="141"/>
      <c r="E163" s="267"/>
      <c r="F163" s="92"/>
      <c r="G163" s="163"/>
      <c r="H163" s="163"/>
      <c r="I163" s="163"/>
      <c r="J163" s="163"/>
      <c r="K163" s="92"/>
    </row>
    <row r="164" spans="1:11" ht="20.25" customHeight="1">
      <c r="A164" s="10"/>
      <c r="B164" s="1" t="str">
        <f>IF(H$2="","Assigned Fund Balance",CONCATENATE("Assigned Fund Balance, ",LOOKUP(H$2,T$2:T$8,V$2:V$8)))</f>
        <v>Assigned Fund Balance, June 30, 2015</v>
      </c>
      <c r="C164" s="2">
        <v>2740</v>
      </c>
      <c r="D164" s="141"/>
      <c r="E164" s="267"/>
      <c r="F164" s="92"/>
      <c r="G164" s="163"/>
      <c r="H164" s="163"/>
      <c r="I164" s="163"/>
      <c r="J164" s="163"/>
      <c r="K164" s="92"/>
    </row>
    <row r="165" spans="1:11" ht="20.25" customHeight="1" thickBot="1">
      <c r="A165" s="10"/>
      <c r="B165" s="1" t="str">
        <f>IF(H$2="","Unassigned Fund Balance",CONCATENATE("Unassigned Fund Balance, ",LOOKUP(H$2,T$2:T$8,V$2:V$8)))</f>
        <v>Unassigned Fund Balance, June 30, 2015</v>
      </c>
      <c r="C165" s="2">
        <v>2750</v>
      </c>
      <c r="D165" s="379">
        <v>3071388.3</v>
      </c>
      <c r="E165" s="267"/>
      <c r="F165" s="92"/>
      <c r="G165" s="163"/>
      <c r="H165" s="163"/>
      <c r="I165" s="163"/>
      <c r="J165" s="163"/>
      <c r="K165" s="92"/>
    </row>
    <row r="166" spans="1:11" ht="20.25" customHeight="1" thickBot="1">
      <c r="A166" s="10"/>
      <c r="B166" s="217" t="s">
        <v>286</v>
      </c>
      <c r="C166" s="25">
        <v>2700</v>
      </c>
      <c r="D166" s="340">
        <f>SUM(D161:D165)</f>
        <v>3273416.82</v>
      </c>
      <c r="E166" s="163"/>
      <c r="F166" s="92"/>
      <c r="G166" s="163"/>
      <c r="H166" s="163"/>
      <c r="I166" s="163"/>
      <c r="J166" s="163"/>
      <c r="K166" s="92"/>
    </row>
    <row r="167" spans="1:11" ht="20.25" customHeight="1">
      <c r="A167" s="10"/>
      <c r="B167" s="421" t="s">
        <v>400</v>
      </c>
      <c r="C167" s="70"/>
      <c r="D167" s="140"/>
      <c r="E167" s="163"/>
      <c r="F167" s="92"/>
      <c r="G167" s="163"/>
      <c r="H167" s="163"/>
      <c r="I167" s="163"/>
      <c r="J167" s="163"/>
      <c r="K167" s="92"/>
    </row>
    <row r="168" spans="1:11" ht="20.25" customHeight="1" thickBot="1">
      <c r="A168" s="10"/>
      <c r="B168" s="213" t="s">
        <v>190</v>
      </c>
      <c r="C168" s="5"/>
      <c r="D168" s="144">
        <f>D149+D159+D166</f>
        <v>52495896.49</v>
      </c>
      <c r="E168" s="163"/>
      <c r="F168" s="92"/>
      <c r="G168" s="163"/>
      <c r="H168" s="163"/>
      <c r="I168" s="163"/>
      <c r="J168" s="163"/>
      <c r="K168" s="92"/>
    </row>
    <row r="169" spans="1:11" ht="16.5" thickTop="1">
      <c r="A169" s="10"/>
      <c r="B169" s="8"/>
      <c r="C169" s="72"/>
      <c r="D169" s="276"/>
      <c r="E169" s="8"/>
      <c r="F169" s="8"/>
      <c r="G169" s="8"/>
      <c r="H169" s="8"/>
      <c r="I169" s="8"/>
      <c r="J169" s="8"/>
      <c r="K169" s="8"/>
    </row>
    <row r="170" spans="1:11" ht="15.75">
      <c r="A170" s="10"/>
      <c r="B170" s="74" t="s">
        <v>33</v>
      </c>
      <c r="C170" s="24"/>
      <c r="D170" s="276"/>
      <c r="E170" s="8"/>
      <c r="F170" s="75"/>
      <c r="G170" s="8"/>
      <c r="H170" s="8"/>
      <c r="I170" s="8"/>
      <c r="J170" s="8"/>
      <c r="K170" s="8"/>
    </row>
    <row r="171" spans="1:11" ht="18.75">
      <c r="A171" s="10"/>
      <c r="B171" s="74"/>
      <c r="C171" s="24"/>
      <c r="D171" s="276"/>
      <c r="E171" s="8"/>
      <c r="F171" s="73"/>
      <c r="G171" s="8"/>
      <c r="H171" s="8"/>
      <c r="I171" s="8"/>
      <c r="J171" s="8"/>
      <c r="K171" s="8"/>
    </row>
    <row r="172" spans="1:11" ht="15.75">
      <c r="A172" s="10"/>
      <c r="B172" s="74"/>
      <c r="C172" s="24"/>
      <c r="D172" s="276"/>
      <c r="E172" s="8"/>
      <c r="F172" s="8"/>
      <c r="G172" s="8"/>
      <c r="H172" s="8"/>
      <c r="I172" s="8"/>
      <c r="J172" s="8"/>
      <c r="K172" s="8"/>
    </row>
    <row r="173" spans="1:11" ht="15.75">
      <c r="A173" s="10" t="s">
        <v>34</v>
      </c>
      <c r="B173" s="38" t="str">
        <f>$B$1</f>
        <v>DISTRICT SCHOOL BOARD OF OKEECHOBEE COUNTY</v>
      </c>
      <c r="C173" s="72"/>
      <c r="D173" s="276"/>
      <c r="E173" s="8"/>
      <c r="F173" s="37"/>
      <c r="G173" s="8"/>
      <c r="H173" s="8"/>
      <c r="I173" s="8"/>
      <c r="J173" s="8"/>
      <c r="K173" s="8"/>
    </row>
    <row r="174" spans="1:2" ht="15.75">
      <c r="A174" s="10"/>
      <c r="B174" s="12" t="s">
        <v>8</v>
      </c>
    </row>
    <row r="175" spans="1:2" ht="18" customHeight="1">
      <c r="A175" s="10"/>
      <c r="B175" s="39" t="str">
        <f>$B$39</f>
        <v>For Fiscal Year Ending June 30, 2015</v>
      </c>
    </row>
    <row r="176" spans="1:2" ht="18" customHeight="1">
      <c r="A176" s="10"/>
      <c r="B176" s="12"/>
    </row>
    <row r="177" spans="1:5" ht="33" customHeight="1">
      <c r="A177" s="10"/>
      <c r="B177" s="458" t="s">
        <v>93</v>
      </c>
      <c r="C177" s="458"/>
      <c r="D177" s="65" t="s">
        <v>94</v>
      </c>
      <c r="E177" s="264"/>
    </row>
    <row r="178" spans="1:4" ht="18" customHeight="1">
      <c r="A178" s="10"/>
      <c r="B178" s="242"/>
      <c r="C178" s="88" t="s">
        <v>9</v>
      </c>
      <c r="D178" s="303"/>
    </row>
    <row r="179" spans="1:4" ht="18" customHeight="1">
      <c r="A179" s="10"/>
      <c r="B179" s="241" t="s">
        <v>10</v>
      </c>
      <c r="C179" s="45" t="s">
        <v>11</v>
      </c>
      <c r="D179" s="304"/>
    </row>
    <row r="180" spans="1:4" ht="18" customHeight="1">
      <c r="A180" s="10"/>
      <c r="B180" s="226" t="s">
        <v>120</v>
      </c>
      <c r="C180" s="44"/>
      <c r="D180" s="305"/>
    </row>
    <row r="181" spans="1:4" ht="18" customHeight="1">
      <c r="A181" s="10"/>
      <c r="B181" s="207" t="s">
        <v>191</v>
      </c>
      <c r="C181" s="45">
        <v>3260</v>
      </c>
      <c r="D181" s="291">
        <v>2922027</v>
      </c>
    </row>
    <row r="182" spans="1:5" ht="18" customHeight="1">
      <c r="A182" s="10"/>
      <c r="B182" s="208" t="s">
        <v>494</v>
      </c>
      <c r="C182" s="25">
        <v>3265</v>
      </c>
      <c r="D182" s="141">
        <v>265000</v>
      </c>
      <c r="E182" s="266"/>
    </row>
    <row r="183" spans="1:4" ht="18" customHeight="1">
      <c r="A183" s="10"/>
      <c r="B183" s="208" t="s">
        <v>135</v>
      </c>
      <c r="C183" s="25">
        <v>3280</v>
      </c>
      <c r="D183" s="306"/>
    </row>
    <row r="184" spans="1:4" ht="18" customHeight="1">
      <c r="A184" s="10"/>
      <c r="B184" s="208" t="s">
        <v>192</v>
      </c>
      <c r="C184" s="25">
        <v>3299</v>
      </c>
      <c r="D184" s="306"/>
    </row>
    <row r="185" spans="1:4" ht="18" customHeight="1" thickBot="1">
      <c r="A185" s="10"/>
      <c r="B185" s="399" t="s">
        <v>338</v>
      </c>
      <c r="C185" s="78">
        <v>3200</v>
      </c>
      <c r="D185" s="307">
        <f>SUM(D181:D184)</f>
        <v>3187027</v>
      </c>
    </row>
    <row r="186" spans="1:4" ht="18" customHeight="1">
      <c r="A186" s="10"/>
      <c r="B186" s="227" t="s">
        <v>13</v>
      </c>
      <c r="C186" s="48"/>
      <c r="D186" s="308"/>
    </row>
    <row r="187" spans="1:4" ht="18" customHeight="1">
      <c r="A187" s="10"/>
      <c r="B187" s="207" t="s">
        <v>193</v>
      </c>
      <c r="C187" s="45">
        <v>3337</v>
      </c>
      <c r="D187" s="291">
        <v>28000</v>
      </c>
    </row>
    <row r="188" spans="1:13" ht="18" customHeight="1">
      <c r="A188" s="10"/>
      <c r="B188" s="208" t="s">
        <v>194</v>
      </c>
      <c r="C188" s="25">
        <v>3338</v>
      </c>
      <c r="D188" s="289">
        <v>31000</v>
      </c>
      <c r="E188" s="63"/>
      <c r="F188" s="63"/>
      <c r="G188" s="63"/>
      <c r="H188" s="63"/>
      <c r="I188" s="63"/>
      <c r="J188" s="63"/>
      <c r="K188" s="63"/>
      <c r="L188" s="63"/>
      <c r="M188" s="63"/>
    </row>
    <row r="189" spans="1:13" ht="18" customHeight="1">
      <c r="A189" s="10"/>
      <c r="B189" s="205" t="s">
        <v>312</v>
      </c>
      <c r="C189" s="170">
        <v>3399</v>
      </c>
      <c r="D189" s="289"/>
      <c r="E189" s="268"/>
      <c r="F189" s="63"/>
      <c r="G189" s="63"/>
      <c r="H189" s="63"/>
      <c r="I189" s="63"/>
      <c r="J189" s="63"/>
      <c r="K189" s="63"/>
      <c r="L189" s="63"/>
      <c r="M189" s="63"/>
    </row>
    <row r="190" spans="1:13" ht="18" customHeight="1" thickBot="1">
      <c r="A190" s="10"/>
      <c r="B190" s="208" t="s">
        <v>150</v>
      </c>
      <c r="C190" s="78">
        <v>3300</v>
      </c>
      <c r="D190" s="307">
        <f>SUM(D187:D189)</f>
        <v>59000</v>
      </c>
      <c r="E190" s="63"/>
      <c r="F190" s="63"/>
      <c r="G190" s="63"/>
      <c r="H190" s="63"/>
      <c r="I190" s="63"/>
      <c r="J190" s="63"/>
      <c r="K190" s="63"/>
      <c r="L190" s="63"/>
      <c r="M190" s="63"/>
    </row>
    <row r="191" spans="1:13" ht="18" customHeight="1">
      <c r="A191" s="10"/>
      <c r="B191" s="227" t="s">
        <v>14</v>
      </c>
      <c r="C191" s="48"/>
      <c r="D191" s="308"/>
      <c r="E191" s="63"/>
      <c r="F191" s="63"/>
      <c r="G191" s="63"/>
      <c r="H191" s="63"/>
      <c r="I191" s="63"/>
      <c r="J191" s="63"/>
      <c r="K191" s="63"/>
      <c r="L191" s="63"/>
      <c r="M191" s="63"/>
    </row>
    <row r="192" spans="1:13" ht="18" customHeight="1">
      <c r="A192" s="10"/>
      <c r="B192" s="205" t="s">
        <v>340</v>
      </c>
      <c r="C192" s="45">
        <v>3430</v>
      </c>
      <c r="D192" s="291">
        <v>150</v>
      </c>
      <c r="E192" s="63"/>
      <c r="F192" s="63"/>
      <c r="G192" s="63"/>
      <c r="H192" s="63"/>
      <c r="I192" s="63"/>
      <c r="J192" s="63"/>
      <c r="K192" s="63"/>
      <c r="L192" s="63"/>
      <c r="M192" s="63"/>
    </row>
    <row r="193" spans="1:13" ht="18" customHeight="1">
      <c r="A193" s="10"/>
      <c r="B193" s="205" t="s">
        <v>399</v>
      </c>
      <c r="C193" s="25">
        <v>3440</v>
      </c>
      <c r="D193" s="289"/>
      <c r="E193" s="63"/>
      <c r="F193" s="63"/>
      <c r="G193" s="63"/>
      <c r="H193" s="63"/>
      <c r="I193" s="63"/>
      <c r="J193" s="63"/>
      <c r="K193" s="63"/>
      <c r="L193" s="63"/>
      <c r="M193" s="63"/>
    </row>
    <row r="194" spans="1:13" ht="18" customHeight="1">
      <c r="A194" s="10"/>
      <c r="B194" s="208" t="s">
        <v>195</v>
      </c>
      <c r="C194" s="25">
        <v>3450</v>
      </c>
      <c r="D194" s="289">
        <v>590000</v>
      </c>
      <c r="E194" s="63"/>
      <c r="F194" s="63"/>
      <c r="G194" s="63"/>
      <c r="H194" s="63"/>
      <c r="I194" s="63"/>
      <c r="J194" s="63"/>
      <c r="K194" s="63"/>
      <c r="L194" s="63"/>
      <c r="M194" s="63"/>
    </row>
    <row r="195" spans="1:13" ht="18" customHeight="1">
      <c r="A195" s="10"/>
      <c r="B195" s="206" t="s">
        <v>196</v>
      </c>
      <c r="C195" s="170">
        <v>3495</v>
      </c>
      <c r="D195" s="306">
        <v>8000</v>
      </c>
      <c r="E195" s="63"/>
      <c r="F195" s="63"/>
      <c r="G195" s="63"/>
      <c r="H195" s="63"/>
      <c r="I195" s="63"/>
      <c r="J195" s="63"/>
      <c r="K195" s="63"/>
      <c r="L195" s="63"/>
      <c r="M195" s="63"/>
    </row>
    <row r="196" spans="1:13" ht="18" customHeight="1" thickBot="1">
      <c r="A196" s="10"/>
      <c r="B196" s="208" t="s">
        <v>164</v>
      </c>
      <c r="C196" s="78">
        <v>3400</v>
      </c>
      <c r="D196" s="307">
        <f>SUM(D192:D195)</f>
        <v>598150</v>
      </c>
      <c r="E196" s="63"/>
      <c r="F196" s="63"/>
      <c r="G196" s="63"/>
      <c r="H196" s="63"/>
      <c r="I196" s="63"/>
      <c r="J196" s="63"/>
      <c r="K196" s="63"/>
      <c r="L196" s="63"/>
      <c r="M196" s="63"/>
    </row>
    <row r="197" spans="1:13" ht="18" customHeight="1" thickBot="1">
      <c r="A197" s="10"/>
      <c r="B197" s="217" t="s">
        <v>15</v>
      </c>
      <c r="C197" s="52"/>
      <c r="D197" s="309">
        <f>D185+D190+D196</f>
        <v>3844177</v>
      </c>
      <c r="E197" s="63"/>
      <c r="F197" s="63"/>
      <c r="G197" s="63"/>
      <c r="H197" s="63"/>
      <c r="I197" s="63"/>
      <c r="J197" s="63"/>
      <c r="K197" s="63"/>
      <c r="L197" s="63"/>
      <c r="M197" s="63"/>
    </row>
    <row r="198" spans="1:13" ht="18" customHeight="1">
      <c r="A198" s="10"/>
      <c r="B198" s="228" t="s">
        <v>16</v>
      </c>
      <c r="C198" s="44"/>
      <c r="D198" s="310"/>
      <c r="E198" s="63"/>
      <c r="F198" s="63"/>
      <c r="G198" s="63"/>
      <c r="H198" s="63"/>
      <c r="I198" s="63"/>
      <c r="J198" s="63"/>
      <c r="K198" s="63"/>
      <c r="L198" s="63"/>
      <c r="M198" s="63"/>
    </row>
    <row r="199" spans="1:13" ht="18" customHeight="1">
      <c r="A199" s="10"/>
      <c r="B199" s="224" t="s">
        <v>119</v>
      </c>
      <c r="C199" s="79">
        <v>3720</v>
      </c>
      <c r="D199" s="291"/>
      <c r="E199" s="63"/>
      <c r="F199" s="63"/>
      <c r="G199" s="63"/>
      <c r="H199" s="63"/>
      <c r="I199" s="63"/>
      <c r="J199" s="63"/>
      <c r="K199" s="63"/>
      <c r="L199" s="63"/>
      <c r="M199" s="63"/>
    </row>
    <row r="200" spans="1:13" ht="18" customHeight="1">
      <c r="A200" s="10"/>
      <c r="B200" s="224" t="s">
        <v>123</v>
      </c>
      <c r="C200" s="81">
        <v>3730</v>
      </c>
      <c r="D200" s="289"/>
      <c r="E200" s="63"/>
      <c r="F200" s="63"/>
      <c r="G200" s="63"/>
      <c r="H200" s="63"/>
      <c r="I200" s="63"/>
      <c r="J200" s="63"/>
      <c r="K200" s="63"/>
      <c r="L200" s="63"/>
      <c r="M200" s="63"/>
    </row>
    <row r="201" spans="1:13" ht="18" customHeight="1">
      <c r="A201" s="10"/>
      <c r="B201" s="224" t="s">
        <v>70</v>
      </c>
      <c r="C201" s="170">
        <v>3740</v>
      </c>
      <c r="D201" s="289"/>
      <c r="E201" s="63"/>
      <c r="F201" s="63"/>
      <c r="G201" s="63"/>
      <c r="H201" s="63"/>
      <c r="I201" s="63"/>
      <c r="J201" s="63"/>
      <c r="K201" s="63"/>
      <c r="L201" s="63"/>
      <c r="M201" s="63"/>
    </row>
    <row r="202" spans="1:13" ht="18" customHeight="1">
      <c r="A202" s="10"/>
      <c r="B202" s="226" t="s">
        <v>17</v>
      </c>
      <c r="C202" s="171"/>
      <c r="D202" s="290"/>
      <c r="E202" s="63"/>
      <c r="F202" s="63"/>
      <c r="G202" s="63"/>
      <c r="H202" s="63"/>
      <c r="I202" s="63"/>
      <c r="J202" s="63"/>
      <c r="K202" s="63"/>
      <c r="L202" s="63"/>
      <c r="M202" s="63"/>
    </row>
    <row r="203" spans="1:13" ht="18" customHeight="1">
      <c r="A203" s="10"/>
      <c r="B203" s="207" t="s">
        <v>197</v>
      </c>
      <c r="C203" s="45">
        <v>3610</v>
      </c>
      <c r="D203" s="291"/>
      <c r="E203" s="63"/>
      <c r="F203" s="63"/>
      <c r="G203" s="63"/>
      <c r="H203" s="63"/>
      <c r="I203" s="63"/>
      <c r="J203" s="63"/>
      <c r="K203" s="63"/>
      <c r="L203" s="63"/>
      <c r="M203" s="63"/>
    </row>
    <row r="204" spans="1:13" ht="18" customHeight="1">
      <c r="A204" s="10"/>
      <c r="B204" s="208" t="s">
        <v>313</v>
      </c>
      <c r="C204" s="25">
        <v>3620</v>
      </c>
      <c r="D204" s="289"/>
      <c r="E204" s="268"/>
      <c r="F204" s="63"/>
      <c r="G204" s="63"/>
      <c r="H204" s="63"/>
      <c r="I204" s="63"/>
      <c r="J204" s="63"/>
      <c r="K204" s="63"/>
      <c r="L204" s="63"/>
      <c r="M204" s="63"/>
    </row>
    <row r="205" spans="1:13" ht="18" customHeight="1">
      <c r="A205" s="10"/>
      <c r="B205" s="208" t="s">
        <v>166</v>
      </c>
      <c r="C205" s="25">
        <v>3630</v>
      </c>
      <c r="D205" s="289"/>
      <c r="E205" s="63"/>
      <c r="F205" s="63"/>
      <c r="G205" s="63"/>
      <c r="H205" s="63"/>
      <c r="I205" s="63"/>
      <c r="J205" s="63"/>
      <c r="K205" s="63"/>
      <c r="L205" s="63"/>
      <c r="M205" s="63"/>
    </row>
    <row r="206" spans="1:13" ht="18" customHeight="1">
      <c r="A206" s="10"/>
      <c r="B206" s="208" t="s">
        <v>198</v>
      </c>
      <c r="C206" s="25">
        <v>3650</v>
      </c>
      <c r="D206" s="289"/>
      <c r="E206" s="63"/>
      <c r="F206" s="63"/>
      <c r="G206" s="63"/>
      <c r="H206" s="63"/>
      <c r="I206" s="63"/>
      <c r="J206" s="63"/>
      <c r="K206" s="63"/>
      <c r="L206" s="63"/>
      <c r="M206" s="63"/>
    </row>
    <row r="207" spans="1:13" ht="18" customHeight="1">
      <c r="A207" s="10"/>
      <c r="B207" s="208" t="s">
        <v>314</v>
      </c>
      <c r="C207" s="25">
        <v>3660</v>
      </c>
      <c r="D207" s="289"/>
      <c r="E207" s="268"/>
      <c r="F207" s="63"/>
      <c r="G207" s="63"/>
      <c r="H207" s="63"/>
      <c r="I207" s="63"/>
      <c r="J207" s="63"/>
      <c r="K207" s="63"/>
      <c r="L207" s="63"/>
      <c r="M207" s="63"/>
    </row>
    <row r="208" spans="1:13" ht="18" customHeight="1">
      <c r="A208" s="10"/>
      <c r="B208" s="208" t="s">
        <v>168</v>
      </c>
      <c r="C208" s="25">
        <v>3670</v>
      </c>
      <c r="D208" s="306"/>
      <c r="E208" s="63"/>
      <c r="F208" s="63"/>
      <c r="G208" s="63"/>
      <c r="H208" s="63"/>
      <c r="I208" s="63"/>
      <c r="J208" s="63"/>
      <c r="K208" s="63"/>
      <c r="L208" s="63"/>
      <c r="M208" s="63"/>
    </row>
    <row r="209" spans="1:13" ht="18" customHeight="1">
      <c r="A209" s="10"/>
      <c r="B209" s="208" t="s">
        <v>169</v>
      </c>
      <c r="C209" s="25">
        <v>3690</v>
      </c>
      <c r="D209" s="306"/>
      <c r="E209" s="63"/>
      <c r="F209" s="63"/>
      <c r="G209" s="63"/>
      <c r="H209" s="63"/>
      <c r="I209" s="63"/>
      <c r="J209" s="63"/>
      <c r="K209" s="63"/>
      <c r="L209" s="63"/>
      <c r="M209" s="63"/>
    </row>
    <row r="210" spans="1:13" ht="18" customHeight="1" thickBot="1">
      <c r="A210" s="10"/>
      <c r="B210" s="208" t="s">
        <v>170</v>
      </c>
      <c r="C210" s="78">
        <v>3600</v>
      </c>
      <c r="D210" s="307">
        <f>SUM(D203:D209)</f>
        <v>0</v>
      </c>
      <c r="E210" s="63"/>
      <c r="F210" s="63"/>
      <c r="G210" s="63"/>
      <c r="H210" s="63"/>
      <c r="I210" s="63"/>
      <c r="J210" s="63"/>
      <c r="K210" s="63"/>
      <c r="L210" s="63"/>
      <c r="M210" s="63"/>
    </row>
    <row r="211" spans="1:13" ht="18" customHeight="1" thickBot="1">
      <c r="A211" s="10"/>
      <c r="B211" s="217" t="s">
        <v>18</v>
      </c>
      <c r="C211" s="78"/>
      <c r="D211" s="375">
        <f>(SUM(D199:D201)+D210)</f>
        <v>0</v>
      </c>
      <c r="E211" s="63"/>
      <c r="F211" s="63"/>
      <c r="G211" s="63"/>
      <c r="H211" s="63"/>
      <c r="I211" s="63"/>
      <c r="J211" s="63"/>
      <c r="K211" s="63"/>
      <c r="L211" s="63"/>
      <c r="M211" s="63"/>
    </row>
    <row r="212" spans="1:13" ht="18" customHeight="1">
      <c r="A212" s="10"/>
      <c r="B212" s="66"/>
      <c r="C212" s="85"/>
      <c r="D212" s="308"/>
      <c r="E212" s="63"/>
      <c r="F212" s="63"/>
      <c r="G212" s="63"/>
      <c r="H212" s="63"/>
      <c r="I212" s="63"/>
      <c r="J212" s="63"/>
      <c r="K212" s="63"/>
      <c r="L212" s="63"/>
      <c r="M212" s="63"/>
    </row>
    <row r="213" spans="1:13" ht="18" customHeight="1" thickBot="1">
      <c r="A213" s="10"/>
      <c r="B213" s="1" t="str">
        <f>IF(H2="","Fund Balance",CONCATENATE("Fund Balance, ",LOOKUP(H2,T2:T8,U2:U8)))</f>
        <v>Fund Balance, July 1, 2014</v>
      </c>
      <c r="C213" s="42">
        <v>2800</v>
      </c>
      <c r="D213" s="377">
        <v>321302.02</v>
      </c>
      <c r="E213" s="268"/>
      <c r="F213" s="63"/>
      <c r="G213" s="63"/>
      <c r="H213" s="63"/>
      <c r="I213" s="63"/>
      <c r="J213" s="63"/>
      <c r="K213" s="63"/>
      <c r="L213" s="63"/>
      <c r="M213" s="63"/>
    </row>
    <row r="214" spans="1:13" ht="18" customHeight="1">
      <c r="A214" s="10"/>
      <c r="B214" s="216" t="s">
        <v>36</v>
      </c>
      <c r="C214" s="48"/>
      <c r="D214" s="55"/>
      <c r="E214" s="63"/>
      <c r="F214" s="63"/>
      <c r="G214" s="63"/>
      <c r="H214" s="63"/>
      <c r="I214" s="63"/>
      <c r="J214" s="63"/>
      <c r="K214" s="63"/>
      <c r="L214" s="63"/>
      <c r="M214" s="63"/>
    </row>
    <row r="215" spans="1:13" ht="18" customHeight="1" thickBot="1">
      <c r="A215" s="10"/>
      <c r="B215" s="408" t="s">
        <v>403</v>
      </c>
      <c r="C215" s="54"/>
      <c r="D215" s="311">
        <f>(D197+D211+D213)</f>
        <v>4165479.02</v>
      </c>
      <c r="E215" s="63"/>
      <c r="F215" s="63"/>
      <c r="G215" s="63"/>
      <c r="H215" s="63"/>
      <c r="I215" s="63"/>
      <c r="J215" s="63"/>
      <c r="K215" s="63"/>
      <c r="L215" s="63"/>
      <c r="M215" s="63"/>
    </row>
    <row r="216" spans="1:13" ht="16.5" thickTop="1">
      <c r="A216" s="10"/>
      <c r="E216" s="63"/>
      <c r="F216" s="63"/>
      <c r="G216" s="63"/>
      <c r="H216" s="63"/>
      <c r="I216" s="63"/>
      <c r="J216" s="63"/>
      <c r="K216" s="63"/>
      <c r="L216" s="63"/>
      <c r="M216" s="63"/>
    </row>
    <row r="217" spans="1:13" ht="15.75">
      <c r="A217" s="10"/>
      <c r="B217" s="84" t="s">
        <v>95</v>
      </c>
      <c r="C217" s="7"/>
      <c r="E217" s="63"/>
      <c r="F217" s="63"/>
      <c r="G217" s="63"/>
      <c r="H217" s="63"/>
      <c r="I217" s="63"/>
      <c r="J217" s="63"/>
      <c r="K217" s="63"/>
      <c r="L217" s="63"/>
      <c r="M217" s="63"/>
    </row>
    <row r="218" spans="1:13" ht="15.75">
      <c r="A218" s="10"/>
      <c r="E218" s="63"/>
      <c r="F218" s="63"/>
      <c r="G218" s="63"/>
      <c r="H218" s="63"/>
      <c r="I218" s="63"/>
      <c r="J218" s="63"/>
      <c r="K218" s="63"/>
      <c r="L218" s="63"/>
      <c r="M218" s="63"/>
    </row>
    <row r="219" ht="15.75">
      <c r="A219" s="10"/>
    </row>
    <row r="220" spans="1:2" ht="15.75">
      <c r="A220" s="10" t="s">
        <v>37</v>
      </c>
      <c r="B220" s="38" t="str">
        <f>$B$1</f>
        <v>DISTRICT SCHOOL BOARD OF OKEECHOBEE COUNTY</v>
      </c>
    </row>
    <row r="221" spans="1:2" ht="15.75">
      <c r="A221" s="10"/>
      <c r="B221" s="12" t="s">
        <v>8</v>
      </c>
    </row>
    <row r="222" spans="1:2" ht="15.75">
      <c r="A222" s="10"/>
      <c r="B222" s="39" t="str">
        <f>$B$39</f>
        <v>For Fiscal Year Ending June 30, 2015</v>
      </c>
    </row>
    <row r="223" spans="1:2" ht="15.75" customHeight="1">
      <c r="A223" s="10"/>
      <c r="B223" s="12"/>
    </row>
    <row r="224" spans="1:2" ht="15.75" customHeight="1">
      <c r="A224" s="10"/>
      <c r="B224" s="76" t="s">
        <v>97</v>
      </c>
    </row>
    <row r="225" spans="1:5" ht="15.75" customHeight="1">
      <c r="A225" s="10"/>
      <c r="B225" s="76" t="s">
        <v>98</v>
      </c>
      <c r="D225" s="65" t="s">
        <v>96</v>
      </c>
      <c r="E225" s="264"/>
    </row>
    <row r="226" spans="1:4" ht="15.75" customHeight="1">
      <c r="A226" s="10"/>
      <c r="B226" s="242"/>
      <c r="C226" s="88" t="s">
        <v>9</v>
      </c>
      <c r="D226" s="303"/>
    </row>
    <row r="227" spans="1:4" ht="15.75" customHeight="1">
      <c r="A227" s="10"/>
      <c r="B227" s="241" t="s">
        <v>28</v>
      </c>
      <c r="C227" s="51" t="s">
        <v>11</v>
      </c>
      <c r="D227" s="304"/>
    </row>
    <row r="228" spans="1:4" ht="15.75" customHeight="1">
      <c r="A228" s="10"/>
      <c r="B228" s="222" t="s">
        <v>259</v>
      </c>
      <c r="C228" s="238"/>
      <c r="D228" s="305"/>
    </row>
    <row r="229" spans="1:4" ht="15.75" customHeight="1">
      <c r="A229" s="10"/>
      <c r="B229" s="21"/>
      <c r="C229" s="86"/>
      <c r="D229" s="55"/>
    </row>
    <row r="230" spans="1:4" ht="15.75" customHeight="1">
      <c r="A230" s="10"/>
      <c r="B230" s="205" t="s">
        <v>199</v>
      </c>
      <c r="C230" s="42">
        <v>100</v>
      </c>
      <c r="D230" s="291">
        <v>1224717</v>
      </c>
    </row>
    <row r="231" spans="1:4" ht="8.25" customHeight="1">
      <c r="A231" s="10"/>
      <c r="B231" s="209"/>
      <c r="C231" s="77"/>
      <c r="D231" s="308"/>
    </row>
    <row r="232" spans="1:4" ht="15.75" customHeight="1">
      <c r="A232" s="10"/>
      <c r="B232" s="205" t="s">
        <v>23</v>
      </c>
      <c r="C232" s="42">
        <v>200</v>
      </c>
      <c r="D232" s="291">
        <v>556449</v>
      </c>
    </row>
    <row r="233" spans="1:4" ht="9" customHeight="1">
      <c r="A233" s="10"/>
      <c r="B233" s="209"/>
      <c r="C233" s="86"/>
      <c r="D233" s="308"/>
    </row>
    <row r="234" spans="1:4" ht="15.75" customHeight="1">
      <c r="A234" s="10"/>
      <c r="B234" s="205" t="s">
        <v>200</v>
      </c>
      <c r="C234" s="42">
        <v>300</v>
      </c>
      <c r="D234" s="291">
        <v>154250</v>
      </c>
    </row>
    <row r="235" spans="1:4" ht="9" customHeight="1">
      <c r="A235" s="10"/>
      <c r="B235" s="209"/>
      <c r="C235" s="86"/>
      <c r="D235" s="308"/>
    </row>
    <row r="236" spans="1:4" ht="15.75" customHeight="1">
      <c r="A236" s="10"/>
      <c r="B236" s="205" t="s">
        <v>25</v>
      </c>
      <c r="C236" s="42">
        <v>400</v>
      </c>
      <c r="D236" s="291">
        <v>629</v>
      </c>
    </row>
    <row r="237" spans="1:4" ht="9" customHeight="1">
      <c r="A237" s="10"/>
      <c r="B237" s="209"/>
      <c r="C237" s="86"/>
      <c r="D237" s="308"/>
    </row>
    <row r="238" spans="1:4" ht="15.75" customHeight="1">
      <c r="A238" s="10"/>
      <c r="B238" s="205" t="s">
        <v>201</v>
      </c>
      <c r="C238" s="42">
        <v>500</v>
      </c>
      <c r="D238" s="291">
        <v>1840556.9</v>
      </c>
    </row>
    <row r="239" spans="1:4" ht="9" customHeight="1">
      <c r="A239" s="10"/>
      <c r="B239" s="209"/>
      <c r="C239" s="86"/>
      <c r="D239" s="308"/>
    </row>
    <row r="240" spans="1:4" ht="15.75" customHeight="1">
      <c r="A240" s="10"/>
      <c r="B240" s="205" t="s">
        <v>49</v>
      </c>
      <c r="C240" s="42">
        <v>600</v>
      </c>
      <c r="D240" s="291">
        <v>7000</v>
      </c>
    </row>
    <row r="241" spans="1:4" ht="9" customHeight="1">
      <c r="A241" s="10"/>
      <c r="B241" s="209"/>
      <c r="C241" s="86"/>
      <c r="D241" s="308"/>
    </row>
    <row r="242" spans="1:4" ht="15.75" customHeight="1">
      <c r="A242" s="10"/>
      <c r="B242" s="205" t="s">
        <v>41</v>
      </c>
      <c r="C242" s="42">
        <v>700</v>
      </c>
      <c r="D242" s="291">
        <v>101250</v>
      </c>
    </row>
    <row r="243" spans="1:4" ht="9" customHeight="1">
      <c r="A243" s="10"/>
      <c r="B243" s="209"/>
      <c r="C243" s="86"/>
      <c r="D243" s="308"/>
    </row>
    <row r="244" spans="1:7" ht="15.75" customHeight="1" thickBot="1">
      <c r="A244" s="10"/>
      <c r="B244" s="205" t="s">
        <v>273</v>
      </c>
      <c r="C244" s="42">
        <v>600</v>
      </c>
      <c r="D244" s="377">
        <v>38000</v>
      </c>
      <c r="F244" s="9">
        <v>9300</v>
      </c>
      <c r="G244" s="269" t="s">
        <v>289</v>
      </c>
    </row>
    <row r="245" spans="1:4" ht="15.75" customHeight="1">
      <c r="A245" s="10"/>
      <c r="B245" s="21"/>
      <c r="C245" s="86"/>
      <c r="D245" s="308"/>
    </row>
    <row r="246" spans="1:4" ht="15.75" customHeight="1" thickBot="1">
      <c r="A246" s="10"/>
      <c r="B246" s="214" t="s">
        <v>29</v>
      </c>
      <c r="C246" s="87">
        <v>7600</v>
      </c>
      <c r="D246" s="312">
        <f>SUM(D230:D245)</f>
        <v>3922851.9</v>
      </c>
    </row>
    <row r="247" spans="1:4" ht="15.75">
      <c r="A247" s="10"/>
      <c r="B247" s="215" t="s">
        <v>30</v>
      </c>
      <c r="C247" s="86"/>
      <c r="D247" s="308"/>
    </row>
    <row r="248" spans="1:4" ht="15.75" customHeight="1">
      <c r="A248" s="10"/>
      <c r="B248" s="223" t="s">
        <v>202</v>
      </c>
      <c r="C248" s="86"/>
      <c r="D248" s="308"/>
    </row>
    <row r="249" spans="1:4" ht="15.75" customHeight="1">
      <c r="A249" s="10"/>
      <c r="B249" s="205" t="s">
        <v>203</v>
      </c>
      <c r="C249" s="42">
        <v>910</v>
      </c>
      <c r="D249" s="291"/>
    </row>
    <row r="250" spans="1:4" ht="9" customHeight="1">
      <c r="A250" s="10"/>
      <c r="B250" s="210"/>
      <c r="C250" s="85"/>
      <c r="D250" s="290"/>
    </row>
    <row r="251" spans="1:4" ht="15.75" customHeight="1">
      <c r="A251" s="10"/>
      <c r="B251" s="205" t="s">
        <v>184</v>
      </c>
      <c r="C251" s="42">
        <v>920</v>
      </c>
      <c r="D251" s="291"/>
    </row>
    <row r="252" spans="1:4" ht="9" customHeight="1">
      <c r="A252" s="10"/>
      <c r="B252" s="210"/>
      <c r="C252" s="85"/>
      <c r="D252" s="290"/>
    </row>
    <row r="253" spans="1:4" ht="15.75" customHeight="1">
      <c r="A253" s="10"/>
      <c r="B253" s="205" t="s">
        <v>185</v>
      </c>
      <c r="C253" s="42">
        <v>930</v>
      </c>
      <c r="D253" s="291"/>
    </row>
    <row r="254" spans="1:4" ht="9" customHeight="1">
      <c r="A254" s="10"/>
      <c r="B254" s="210"/>
      <c r="C254" s="85"/>
      <c r="D254" s="290"/>
    </row>
    <row r="255" spans="1:4" ht="15.75" customHeight="1">
      <c r="A255" s="10"/>
      <c r="B255" s="205" t="s">
        <v>204</v>
      </c>
      <c r="C255" s="42">
        <v>950</v>
      </c>
      <c r="D255" s="313"/>
    </row>
    <row r="256" spans="1:4" ht="9" customHeight="1">
      <c r="A256" s="10"/>
      <c r="B256" s="210"/>
      <c r="C256" s="85"/>
      <c r="D256" s="290"/>
    </row>
    <row r="257" spans="1:5" ht="15.75" customHeight="1">
      <c r="A257" s="10"/>
      <c r="B257" s="205" t="s">
        <v>323</v>
      </c>
      <c r="C257" s="42">
        <v>960</v>
      </c>
      <c r="D257" s="291"/>
      <c r="E257" s="266"/>
    </row>
    <row r="258" spans="1:4" ht="9" customHeight="1">
      <c r="A258" s="10"/>
      <c r="B258" s="210"/>
      <c r="C258" s="85"/>
      <c r="D258" s="314"/>
    </row>
    <row r="259" spans="1:4" ht="15.75" customHeight="1">
      <c r="A259" s="10"/>
      <c r="B259" s="205" t="s">
        <v>187</v>
      </c>
      <c r="C259" s="42">
        <v>970</v>
      </c>
      <c r="D259" s="291"/>
    </row>
    <row r="260" spans="1:4" ht="9" customHeight="1">
      <c r="A260" s="10"/>
      <c r="B260" s="202"/>
      <c r="C260" s="77"/>
      <c r="D260" s="290"/>
    </row>
    <row r="261" spans="1:4" ht="15.75" customHeight="1">
      <c r="A261" s="10"/>
      <c r="B261" s="202" t="s">
        <v>188</v>
      </c>
      <c r="C261" s="77">
        <v>990</v>
      </c>
      <c r="D261" s="291"/>
    </row>
    <row r="262" spans="1:4" ht="9" customHeight="1">
      <c r="A262" s="10"/>
      <c r="B262" s="210"/>
      <c r="C262" s="88"/>
      <c r="D262" s="290"/>
    </row>
    <row r="263" spans="1:4" ht="15.75" customHeight="1" thickBot="1">
      <c r="A263" s="10"/>
      <c r="B263" s="205" t="s">
        <v>189</v>
      </c>
      <c r="C263" s="87">
        <v>9700</v>
      </c>
      <c r="D263" s="312">
        <f>SUM(D249:D261)</f>
        <v>0</v>
      </c>
    </row>
    <row r="264" spans="1:4" ht="15.75" customHeight="1">
      <c r="A264" s="10"/>
      <c r="B264" s="17"/>
      <c r="C264" s="89"/>
      <c r="D264" s="315"/>
    </row>
    <row r="265" spans="1:4" ht="15.75" customHeight="1" thickBot="1">
      <c r="A265" s="10"/>
      <c r="B265" s="214" t="s">
        <v>32</v>
      </c>
      <c r="C265" s="87"/>
      <c r="D265" s="312">
        <f>D263</f>
        <v>0</v>
      </c>
    </row>
    <row r="266" spans="1:4" ht="15.75" customHeight="1">
      <c r="A266" s="10"/>
      <c r="B266" s="21"/>
      <c r="C266" s="86"/>
      <c r="D266" s="308"/>
    </row>
    <row r="267" spans="1:5" ht="15.75" customHeight="1">
      <c r="A267" s="10"/>
      <c r="B267" s="32" t="str">
        <f>IF(H$2="","Nonspendable Fund Balance",CONCATENATE("Nonspendable Fund Balance, ",LOOKUP(H$2,T$2:T$8,V$2:V$8)))</f>
        <v>Nonspendable Fund Balance, June 30, 2015</v>
      </c>
      <c r="C267" s="45">
        <v>2710</v>
      </c>
      <c r="D267" s="291"/>
      <c r="E267" s="266"/>
    </row>
    <row r="268" spans="1:5" ht="19.5" customHeight="1">
      <c r="A268" s="10"/>
      <c r="B268" s="1" t="str">
        <f>IF(H$2="","Restricted Fund Balance",CONCATENATE("Restricted Fund Balance, ",LOOKUP(H$2,T$2:T$8,V$2:V$8)))</f>
        <v>Restricted Fund Balance, June 30, 2015</v>
      </c>
      <c r="C268" s="2">
        <v>2720</v>
      </c>
      <c r="D268" s="291">
        <v>242627.12</v>
      </c>
      <c r="E268" s="266"/>
    </row>
    <row r="269" spans="1:5" ht="19.5" customHeight="1">
      <c r="A269" s="10"/>
      <c r="B269" s="1" t="str">
        <f>IF(H$2="","Committed Fund Balance",CONCATENATE("Committed Fund Balance, ",LOOKUP(H$2,T$2:T$8,V$2:V$8)))</f>
        <v>Committed Fund Balance, June 30, 2015</v>
      </c>
      <c r="C269" s="2">
        <v>2730</v>
      </c>
      <c r="D269" s="289"/>
      <c r="E269" s="266"/>
    </row>
    <row r="270" spans="1:5" ht="19.5" customHeight="1">
      <c r="A270" s="10"/>
      <c r="B270" s="1" t="str">
        <f>IF(H$2="","Assigned Fund Balance",CONCATENATE("Assigned Fund Balance, ",LOOKUP(H$2,T$2:T$8,V$2:V$8)))</f>
        <v>Assigned Fund Balance, June 30, 2015</v>
      </c>
      <c r="C270" s="2">
        <v>2740</v>
      </c>
      <c r="D270" s="289"/>
      <c r="E270" s="266"/>
    </row>
    <row r="271" spans="1:5" ht="19.5" customHeight="1" thickBot="1">
      <c r="A271" s="10"/>
      <c r="B271" s="1" t="str">
        <f>IF(H$2="","Unassigned Fund Balance",CONCATENATE("Unassigned Fund Balance, ",LOOKUP(H$2,T$2:T$8,V$2:V$8)))</f>
        <v>Unassigned Fund Balance, June 30, 2015</v>
      </c>
      <c r="C271" s="2">
        <v>2750</v>
      </c>
      <c r="D271" s="379"/>
      <c r="E271" s="266"/>
    </row>
    <row r="272" spans="1:4" ht="19.5" customHeight="1" thickBot="1">
      <c r="A272" s="10"/>
      <c r="B272" s="217" t="s">
        <v>286</v>
      </c>
      <c r="C272" s="25">
        <v>2700</v>
      </c>
      <c r="D272" s="340">
        <f>SUM(D267:D271)</f>
        <v>242627.12</v>
      </c>
    </row>
    <row r="273" spans="1:4" ht="15.75" customHeight="1">
      <c r="A273" s="10"/>
      <c r="B273" s="420" t="s">
        <v>400</v>
      </c>
      <c r="C273" s="86"/>
      <c r="D273" s="55"/>
    </row>
    <row r="274" spans="1:4" ht="15.75" customHeight="1" thickBot="1">
      <c r="A274" s="10"/>
      <c r="B274" s="214" t="s">
        <v>205</v>
      </c>
      <c r="C274" s="91"/>
      <c r="D274" s="311">
        <f>D246+D265+D272</f>
        <v>4165479.02</v>
      </c>
    </row>
    <row r="275" spans="1:4" ht="16.5" thickTop="1">
      <c r="A275" s="10"/>
      <c r="B275" s="92"/>
      <c r="C275" s="8"/>
      <c r="D275" s="276"/>
    </row>
    <row r="276" spans="1:4" ht="15.75">
      <c r="A276" s="10"/>
      <c r="B276" s="84" t="s">
        <v>99</v>
      </c>
      <c r="C276" s="8"/>
      <c r="D276" s="276"/>
    </row>
    <row r="277" spans="1:4" ht="15.75">
      <c r="A277" s="10"/>
      <c r="B277" s="36"/>
      <c r="C277" s="36"/>
      <c r="D277" s="276"/>
    </row>
    <row r="278" spans="1:4" ht="15.75">
      <c r="A278" s="10"/>
      <c r="B278" s="8"/>
      <c r="C278" s="8"/>
      <c r="D278" s="276"/>
    </row>
    <row r="279" spans="1:4" ht="15.75">
      <c r="A279" s="10" t="s">
        <v>38</v>
      </c>
      <c r="B279" s="38" t="str">
        <f>$B$1</f>
        <v>DISTRICT SCHOOL BOARD OF OKEECHOBEE COUNTY</v>
      </c>
      <c r="C279" s="8"/>
      <c r="D279" s="276"/>
    </row>
    <row r="280" spans="1:4" ht="15.75">
      <c r="A280" s="10"/>
      <c r="B280" s="12" t="s">
        <v>8</v>
      </c>
      <c r="C280" s="8"/>
      <c r="D280" s="276"/>
    </row>
    <row r="281" spans="1:4" ht="15.75">
      <c r="A281" s="10"/>
      <c r="B281" s="39" t="str">
        <f>$B$39</f>
        <v>For Fiscal Year Ending June 30, 2015</v>
      </c>
      <c r="C281" s="8"/>
      <c r="D281" s="276"/>
    </row>
    <row r="282" spans="1:4" ht="13.5" customHeight="1">
      <c r="A282" s="10"/>
      <c r="B282" s="8"/>
      <c r="C282" s="8"/>
      <c r="D282" s="276"/>
    </row>
    <row r="283" spans="1:5" ht="32.25" customHeight="1">
      <c r="A283" s="10"/>
      <c r="B283" s="358" t="s">
        <v>325</v>
      </c>
      <c r="C283" s="357"/>
      <c r="D283" s="359" t="s">
        <v>326</v>
      </c>
      <c r="E283" s="264"/>
    </row>
    <row r="284" spans="1:4" ht="18.75" customHeight="1">
      <c r="A284" s="10"/>
      <c r="B284" s="242"/>
      <c r="C284" s="123" t="s">
        <v>9</v>
      </c>
      <c r="D284" s="130"/>
    </row>
    <row r="285" spans="1:4" ht="18.75" customHeight="1">
      <c r="A285" s="10"/>
      <c r="B285" s="241" t="s">
        <v>10</v>
      </c>
      <c r="C285" s="2" t="s">
        <v>11</v>
      </c>
      <c r="D285" s="316"/>
    </row>
    <row r="286" spans="1:4" ht="15" customHeight="1">
      <c r="A286" s="10"/>
      <c r="B286" s="226" t="s">
        <v>35</v>
      </c>
      <c r="C286" s="67"/>
      <c r="D286" s="288"/>
    </row>
    <row r="287" spans="1:4" ht="18" customHeight="1">
      <c r="A287" s="10"/>
      <c r="B287" s="207" t="s">
        <v>206</v>
      </c>
      <c r="C287" s="2">
        <v>3170</v>
      </c>
      <c r="D287" s="141"/>
    </row>
    <row r="288" spans="1:4" ht="18" customHeight="1">
      <c r="A288" s="10"/>
      <c r="B288" s="207" t="s">
        <v>207</v>
      </c>
      <c r="C288" s="2">
        <v>3180</v>
      </c>
      <c r="D288" s="141"/>
    </row>
    <row r="289" spans="1:4" ht="18" customHeight="1">
      <c r="A289" s="10"/>
      <c r="B289" s="207" t="s">
        <v>130</v>
      </c>
      <c r="C289" s="2">
        <v>3191</v>
      </c>
      <c r="D289" s="141"/>
    </row>
    <row r="290" spans="1:4" ht="18" customHeight="1">
      <c r="A290" s="10"/>
      <c r="B290" s="211" t="s">
        <v>131</v>
      </c>
      <c r="C290" s="152">
        <v>3199</v>
      </c>
      <c r="D290" s="141">
        <v>14587.7</v>
      </c>
    </row>
    <row r="291" spans="1:4" ht="18" customHeight="1" thickBot="1">
      <c r="A291" s="10"/>
      <c r="B291" s="207" t="s">
        <v>132</v>
      </c>
      <c r="C291" s="71">
        <v>3100</v>
      </c>
      <c r="D291" s="258">
        <f>SUM(D287:D290)</f>
        <v>14587.7</v>
      </c>
    </row>
    <row r="292" spans="1:4" ht="18" customHeight="1">
      <c r="A292" s="10"/>
      <c r="B292" s="227" t="s">
        <v>120</v>
      </c>
      <c r="C292" s="70"/>
      <c r="D292" s="290"/>
    </row>
    <row r="293" spans="1:4" ht="18" customHeight="1">
      <c r="A293" s="10"/>
      <c r="B293" s="207" t="s">
        <v>208</v>
      </c>
      <c r="C293" s="2">
        <v>3201</v>
      </c>
      <c r="D293" s="141">
        <v>209446.58</v>
      </c>
    </row>
    <row r="294" spans="1:4" ht="18" customHeight="1">
      <c r="A294" s="10"/>
      <c r="B294" s="207" t="s">
        <v>133</v>
      </c>
      <c r="C294" s="2">
        <v>3202</v>
      </c>
      <c r="D294" s="141"/>
    </row>
    <row r="295" spans="1:4" ht="18" customHeight="1">
      <c r="A295" s="10"/>
      <c r="B295" s="207" t="s">
        <v>206</v>
      </c>
      <c r="C295" s="2">
        <v>3220</v>
      </c>
      <c r="D295" s="141"/>
    </row>
    <row r="296" spans="1:4" ht="18" customHeight="1">
      <c r="A296" s="10"/>
      <c r="B296" s="207" t="s">
        <v>491</v>
      </c>
      <c r="C296" s="2">
        <v>3225</v>
      </c>
      <c r="D296" s="141">
        <v>234.56</v>
      </c>
    </row>
    <row r="297" spans="1:4" ht="18" customHeight="1">
      <c r="A297" s="10"/>
      <c r="B297" s="207" t="s">
        <v>302</v>
      </c>
      <c r="C297" s="2">
        <v>3226</v>
      </c>
      <c r="D297" s="141"/>
    </row>
    <row r="298" spans="1:4" ht="18" customHeight="1">
      <c r="A298" s="10"/>
      <c r="B298" s="207" t="s">
        <v>498</v>
      </c>
      <c r="C298" s="2">
        <v>3227</v>
      </c>
      <c r="D298" s="141"/>
    </row>
    <row r="299" spans="1:4" ht="18" customHeight="1">
      <c r="A299" s="10"/>
      <c r="B299" s="207" t="s">
        <v>270</v>
      </c>
      <c r="C299" s="93">
        <v>3230</v>
      </c>
      <c r="D299" s="141">
        <v>1696342</v>
      </c>
    </row>
    <row r="300" spans="1:4" ht="18" customHeight="1">
      <c r="A300" s="10"/>
      <c r="B300" s="207" t="s">
        <v>209</v>
      </c>
      <c r="C300" s="2">
        <v>3240</v>
      </c>
      <c r="D300" s="141">
        <v>3288567.53</v>
      </c>
    </row>
    <row r="301" spans="1:4" ht="18" customHeight="1">
      <c r="A301" s="10"/>
      <c r="B301" s="207" t="s">
        <v>210</v>
      </c>
      <c r="C301" s="2">
        <v>3251</v>
      </c>
      <c r="D301" s="141"/>
    </row>
    <row r="302" spans="1:4" ht="18" customHeight="1">
      <c r="A302" s="10"/>
      <c r="B302" s="207" t="s">
        <v>211</v>
      </c>
      <c r="C302" s="2">
        <v>3253</v>
      </c>
      <c r="D302" s="141"/>
    </row>
    <row r="303" spans="1:4" ht="18" customHeight="1">
      <c r="A303" s="10"/>
      <c r="B303" s="207" t="s">
        <v>135</v>
      </c>
      <c r="C303" s="2">
        <v>3280</v>
      </c>
      <c r="D303" s="141"/>
    </row>
    <row r="304" spans="1:4" ht="18" customHeight="1">
      <c r="A304" s="10"/>
      <c r="B304" s="211" t="s">
        <v>192</v>
      </c>
      <c r="C304" s="152">
        <v>3299</v>
      </c>
      <c r="D304" s="141">
        <v>308395.85</v>
      </c>
    </row>
    <row r="305" spans="1:4" ht="18" customHeight="1" thickBot="1">
      <c r="A305" s="10"/>
      <c r="B305" s="207" t="s">
        <v>136</v>
      </c>
      <c r="C305" s="71">
        <v>3200</v>
      </c>
      <c r="D305" s="258">
        <f>SUM(D293:D304)</f>
        <v>5502986.52</v>
      </c>
    </row>
    <row r="306" spans="1:4" ht="18" customHeight="1">
      <c r="A306" s="10"/>
      <c r="B306" s="227" t="s">
        <v>13</v>
      </c>
      <c r="C306" s="70"/>
      <c r="D306" s="257"/>
    </row>
    <row r="307" spans="1:4" ht="18" customHeight="1">
      <c r="A307" s="10"/>
      <c r="B307" s="207" t="s">
        <v>212</v>
      </c>
      <c r="C307" s="2">
        <v>3399</v>
      </c>
      <c r="D307" s="141"/>
    </row>
    <row r="308" spans="1:4" ht="18" customHeight="1" thickBot="1">
      <c r="A308" s="10"/>
      <c r="B308" s="207" t="s">
        <v>150</v>
      </c>
      <c r="C308" s="71">
        <v>3300</v>
      </c>
      <c r="D308" s="258">
        <f>SUM(D307:D307)</f>
        <v>0</v>
      </c>
    </row>
    <row r="309" spans="1:4" ht="18" customHeight="1">
      <c r="A309" s="10"/>
      <c r="B309" s="227" t="s">
        <v>14</v>
      </c>
      <c r="C309" s="70"/>
      <c r="D309" s="257"/>
    </row>
    <row r="310" spans="1:4" ht="18" customHeight="1">
      <c r="A310" s="10"/>
      <c r="B310" s="205" t="s">
        <v>340</v>
      </c>
      <c r="C310" s="45">
        <v>3430</v>
      </c>
      <c r="D310" s="141"/>
    </row>
    <row r="311" spans="1:4" ht="18" customHeight="1">
      <c r="A311" s="10"/>
      <c r="B311" s="205" t="s">
        <v>399</v>
      </c>
      <c r="C311" s="45">
        <v>3440</v>
      </c>
      <c r="D311" s="141"/>
    </row>
    <row r="312" spans="1:5" ht="18" customHeight="1">
      <c r="A312" s="10"/>
      <c r="B312" s="205" t="s">
        <v>154</v>
      </c>
      <c r="C312" s="45">
        <v>3461</v>
      </c>
      <c r="D312" s="289"/>
      <c r="E312" s="266"/>
    </row>
    <row r="313" spans="1:4" ht="18" customHeight="1">
      <c r="A313" s="10"/>
      <c r="B313" s="211" t="s">
        <v>196</v>
      </c>
      <c r="C313" s="152">
        <v>3495</v>
      </c>
      <c r="D313" s="141"/>
    </row>
    <row r="314" spans="1:4" ht="18" customHeight="1" thickBot="1">
      <c r="A314" s="10"/>
      <c r="B314" s="207" t="s">
        <v>164</v>
      </c>
      <c r="C314" s="71">
        <v>3400</v>
      </c>
      <c r="D314" s="258">
        <f>SUM(D310:D313)</f>
        <v>0</v>
      </c>
    </row>
    <row r="315" spans="1:4" ht="18" customHeight="1" thickBot="1">
      <c r="A315" s="10"/>
      <c r="B315" s="213" t="s">
        <v>15</v>
      </c>
      <c r="C315" s="95"/>
      <c r="D315" s="258">
        <f>D291+D305+D308+D314</f>
        <v>5517574.22</v>
      </c>
    </row>
    <row r="316" spans="1:4" ht="18" customHeight="1">
      <c r="A316" s="10"/>
      <c r="B316" s="216" t="s">
        <v>16</v>
      </c>
      <c r="C316" s="96"/>
      <c r="D316" s="257"/>
    </row>
    <row r="317" spans="1:4" ht="18" customHeight="1">
      <c r="A317" s="10"/>
      <c r="B317" s="229" t="s">
        <v>119</v>
      </c>
      <c r="C317" s="152">
        <v>3720</v>
      </c>
      <c r="D317" s="141"/>
    </row>
    <row r="318" spans="1:4" ht="17.25" customHeight="1">
      <c r="A318" s="10"/>
      <c r="B318" s="229" t="s">
        <v>123</v>
      </c>
      <c r="C318" s="152">
        <v>3730</v>
      </c>
      <c r="D318" s="141"/>
    </row>
    <row r="319" spans="1:4" ht="18" customHeight="1">
      <c r="A319" s="10"/>
      <c r="B319" s="229" t="s">
        <v>70</v>
      </c>
      <c r="C319" s="152">
        <v>3740</v>
      </c>
      <c r="D319" s="141"/>
    </row>
    <row r="320" spans="1:4" ht="18" customHeight="1">
      <c r="A320" s="10"/>
      <c r="B320" s="226" t="s">
        <v>17</v>
      </c>
      <c r="C320" s="123"/>
      <c r="D320" s="263"/>
    </row>
    <row r="321" spans="1:4" ht="18" customHeight="1">
      <c r="A321" s="10"/>
      <c r="B321" s="207" t="s">
        <v>197</v>
      </c>
      <c r="C321" s="2">
        <v>3610</v>
      </c>
      <c r="D321" s="141"/>
    </row>
    <row r="322" spans="1:4" ht="18" customHeight="1">
      <c r="A322" s="10"/>
      <c r="B322" s="207" t="s">
        <v>165</v>
      </c>
      <c r="C322" s="2">
        <v>3620</v>
      </c>
      <c r="D322" s="141"/>
    </row>
    <row r="323" spans="1:4" ht="18" customHeight="1">
      <c r="A323" s="10"/>
      <c r="B323" s="207" t="s">
        <v>166</v>
      </c>
      <c r="C323" s="2">
        <v>3630</v>
      </c>
      <c r="D323" s="141"/>
    </row>
    <row r="324" spans="1:4" ht="18" customHeight="1">
      <c r="A324" s="10"/>
      <c r="B324" s="211" t="s">
        <v>213</v>
      </c>
      <c r="C324" s="152">
        <v>3650</v>
      </c>
      <c r="D324" s="141"/>
    </row>
    <row r="325" spans="1:13" ht="18" customHeight="1">
      <c r="A325" s="10"/>
      <c r="B325" s="208" t="s">
        <v>315</v>
      </c>
      <c r="C325" s="25">
        <v>3660</v>
      </c>
      <c r="D325" s="289"/>
      <c r="E325" s="268"/>
      <c r="F325" s="63"/>
      <c r="G325" s="63"/>
      <c r="H325" s="63"/>
      <c r="I325" s="63"/>
      <c r="J325" s="63"/>
      <c r="K325" s="63"/>
      <c r="L325" s="63"/>
      <c r="M325" s="63"/>
    </row>
    <row r="326" spans="1:4" ht="18" customHeight="1">
      <c r="A326" s="10"/>
      <c r="B326" s="211" t="s">
        <v>168</v>
      </c>
      <c r="C326" s="152">
        <v>3670</v>
      </c>
      <c r="D326" s="289"/>
    </row>
    <row r="327" spans="1:4" ht="18" customHeight="1">
      <c r="A327" s="10"/>
      <c r="B327" s="211" t="s">
        <v>169</v>
      </c>
      <c r="C327" s="152">
        <v>3690</v>
      </c>
      <c r="D327" s="289"/>
    </row>
    <row r="328" spans="1:4" ht="18" customHeight="1" thickBot="1">
      <c r="A328" s="10"/>
      <c r="B328" s="207" t="s">
        <v>170</v>
      </c>
      <c r="C328" s="71">
        <v>3600</v>
      </c>
      <c r="D328" s="258">
        <f>SUM(D321:D327)</f>
        <v>0</v>
      </c>
    </row>
    <row r="329" spans="1:4" ht="18" customHeight="1" thickBot="1">
      <c r="A329" s="10"/>
      <c r="B329" s="213" t="s">
        <v>18</v>
      </c>
      <c r="C329" s="71"/>
      <c r="D329" s="375">
        <f>SUM(D317:D319)+D328</f>
        <v>0</v>
      </c>
    </row>
    <row r="330" spans="1:4" ht="18" customHeight="1">
      <c r="A330" s="10"/>
      <c r="B330" s="26"/>
      <c r="C330" s="24"/>
      <c r="D330" s="315"/>
    </row>
    <row r="331" spans="1:5" ht="18" customHeight="1" thickBot="1">
      <c r="A331" s="10"/>
      <c r="B331" s="1" t="str">
        <f>IF(H2="","Fund Balance",CONCATENATE("Fund Balance, ",LOOKUP(H2,T2:T8,U2:U8)))</f>
        <v>Fund Balance, July 1, 2014</v>
      </c>
      <c r="C331" s="271">
        <v>2800</v>
      </c>
      <c r="D331" s="377"/>
      <c r="E331" s="266"/>
    </row>
    <row r="332" spans="1:4" ht="17.25" customHeight="1">
      <c r="A332" s="10"/>
      <c r="B332" s="216" t="s">
        <v>36</v>
      </c>
      <c r="C332" s="70"/>
      <c r="D332" s="140"/>
    </row>
    <row r="333" spans="1:4" ht="18" customHeight="1" thickBot="1">
      <c r="A333" s="10"/>
      <c r="B333" s="408" t="s">
        <v>403</v>
      </c>
      <c r="C333" s="5"/>
      <c r="D333" s="144">
        <f>(D315+D329+D331)</f>
        <v>5517574.22</v>
      </c>
    </row>
    <row r="334" spans="1:4" ht="16.5" thickTop="1">
      <c r="A334" s="10"/>
      <c r="B334" s="37"/>
      <c r="C334" s="180"/>
      <c r="D334" s="145"/>
    </row>
    <row r="335" spans="1:2" ht="15.75">
      <c r="A335" s="10"/>
      <c r="B335" s="84" t="s">
        <v>95</v>
      </c>
    </row>
    <row r="336" spans="1:3" ht="15.75">
      <c r="A336" s="10"/>
      <c r="B336" s="36"/>
      <c r="C336" s="97"/>
    </row>
    <row r="337" spans="1:3" ht="15.75">
      <c r="A337" s="10"/>
      <c r="B337" s="36"/>
      <c r="C337" s="97"/>
    </row>
    <row r="338" spans="1:2" ht="15.75">
      <c r="A338" s="10" t="s">
        <v>39</v>
      </c>
      <c r="B338" s="38" t="str">
        <f>$B$1</f>
        <v>DISTRICT SCHOOL BOARD OF OKEECHOBEE COUNTY</v>
      </c>
    </row>
    <row r="339" spans="1:2" ht="15.75">
      <c r="A339" s="10"/>
      <c r="B339" s="12" t="s">
        <v>8</v>
      </c>
    </row>
    <row r="340" spans="1:2" ht="18.75" customHeight="1">
      <c r="A340" s="10"/>
      <c r="B340" s="39" t="str">
        <f>$B$39</f>
        <v>For Fiscal Year Ending June 30, 2015</v>
      </c>
    </row>
    <row r="341" ht="18.75" customHeight="1">
      <c r="A341" s="10"/>
    </row>
    <row r="342" spans="1:11" ht="18.75" customHeight="1">
      <c r="A342" s="10"/>
      <c r="B342" s="76" t="s">
        <v>324</v>
      </c>
      <c r="K342" s="65" t="s">
        <v>100</v>
      </c>
    </row>
    <row r="343" spans="1:11" ht="18.75" customHeight="1">
      <c r="A343" s="10"/>
      <c r="B343" s="66"/>
      <c r="C343" s="123" t="s">
        <v>9</v>
      </c>
      <c r="D343" s="67" t="s">
        <v>21</v>
      </c>
      <c r="E343" s="123" t="s">
        <v>22</v>
      </c>
      <c r="F343" s="123" t="s">
        <v>23</v>
      </c>
      <c r="G343" s="123" t="s">
        <v>24</v>
      </c>
      <c r="H343" s="123" t="s">
        <v>25</v>
      </c>
      <c r="I343" s="123" t="s">
        <v>26</v>
      </c>
      <c r="J343" s="123" t="s">
        <v>27</v>
      </c>
      <c r="K343" s="123" t="s">
        <v>368</v>
      </c>
    </row>
    <row r="344" spans="1:11" ht="18.75" customHeight="1">
      <c r="A344" s="10"/>
      <c r="B344" s="241" t="s">
        <v>28</v>
      </c>
      <c r="C344" s="2" t="s">
        <v>11</v>
      </c>
      <c r="D344" s="2"/>
      <c r="E344" s="2">
        <v>100</v>
      </c>
      <c r="F344" s="2">
        <v>200</v>
      </c>
      <c r="G344" s="2">
        <v>300</v>
      </c>
      <c r="H344" s="2">
        <v>400</v>
      </c>
      <c r="I344" s="2">
        <v>500</v>
      </c>
      <c r="J344" s="2">
        <v>600</v>
      </c>
      <c r="K344" s="2">
        <v>700</v>
      </c>
    </row>
    <row r="345" spans="1:11" ht="18.75" customHeight="1">
      <c r="A345" s="10"/>
      <c r="B345" s="239" t="s">
        <v>171</v>
      </c>
      <c r="C345" s="25">
        <v>5000</v>
      </c>
      <c r="D345" s="299">
        <f>SUM(E345:K345)</f>
        <v>2201128.77</v>
      </c>
      <c r="E345" s="82">
        <v>679555.01</v>
      </c>
      <c r="F345" s="82">
        <v>326910.39</v>
      </c>
      <c r="G345" s="82">
        <v>342256.08</v>
      </c>
      <c r="H345" s="82"/>
      <c r="I345" s="82">
        <v>635842.65</v>
      </c>
      <c r="J345" s="82">
        <v>195294.64</v>
      </c>
      <c r="K345" s="82">
        <v>21270</v>
      </c>
    </row>
    <row r="346" spans="1:11" ht="18.75" customHeight="1">
      <c r="A346" s="10"/>
      <c r="B346" s="1" t="s">
        <v>342</v>
      </c>
      <c r="C346" s="2">
        <v>6100</v>
      </c>
      <c r="D346" s="299">
        <f aca="true" t="shared" si="5" ref="D346:D351">SUM(E346:K346)</f>
        <v>819339.51</v>
      </c>
      <c r="E346" s="94">
        <v>528242.96</v>
      </c>
      <c r="F346" s="94">
        <v>219932.03</v>
      </c>
      <c r="G346" s="94">
        <v>24298</v>
      </c>
      <c r="H346" s="94"/>
      <c r="I346" s="94">
        <v>41136.52</v>
      </c>
      <c r="J346" s="94">
        <v>1330</v>
      </c>
      <c r="K346" s="94">
        <v>4400</v>
      </c>
    </row>
    <row r="347" spans="1:12" ht="18.75" customHeight="1">
      <c r="A347" s="10"/>
      <c r="B347" s="1" t="s">
        <v>172</v>
      </c>
      <c r="C347" s="2">
        <v>6200</v>
      </c>
      <c r="D347" s="299">
        <f t="shared" si="5"/>
        <v>0</v>
      </c>
      <c r="E347" s="94"/>
      <c r="F347" s="94"/>
      <c r="G347" s="94"/>
      <c r="H347" s="94"/>
      <c r="I347" s="94"/>
      <c r="J347" s="94"/>
      <c r="K347" s="94"/>
      <c r="L347" s="64"/>
    </row>
    <row r="348" spans="1:12" ht="18.75" customHeight="1">
      <c r="A348" s="10"/>
      <c r="B348" s="1" t="s">
        <v>173</v>
      </c>
      <c r="C348" s="2">
        <v>6300</v>
      </c>
      <c r="D348" s="299">
        <f t="shared" si="5"/>
        <v>927169.0599999999</v>
      </c>
      <c r="E348" s="94">
        <v>617480.29</v>
      </c>
      <c r="F348" s="94">
        <v>223880.45</v>
      </c>
      <c r="G348" s="94">
        <v>48591.96</v>
      </c>
      <c r="H348" s="94"/>
      <c r="I348" s="94">
        <v>27661.48</v>
      </c>
      <c r="J348" s="94">
        <v>6526.84</v>
      </c>
      <c r="K348" s="94">
        <v>3028.04</v>
      </c>
      <c r="L348" s="64"/>
    </row>
    <row r="349" spans="1:12" ht="18.75" customHeight="1">
      <c r="A349" s="10"/>
      <c r="B349" s="1" t="s">
        <v>174</v>
      </c>
      <c r="C349" s="2">
        <v>6400</v>
      </c>
      <c r="D349" s="299">
        <f t="shared" si="5"/>
        <v>735054.9600000001</v>
      </c>
      <c r="E349" s="94">
        <v>389881.79</v>
      </c>
      <c r="F349" s="94">
        <v>118842.06</v>
      </c>
      <c r="G349" s="94">
        <v>172143.93</v>
      </c>
      <c r="H349" s="94"/>
      <c r="I349" s="94">
        <v>9730.18</v>
      </c>
      <c r="J349" s="94">
        <v>4100</v>
      </c>
      <c r="K349" s="94">
        <v>40357</v>
      </c>
      <c r="L349" s="64"/>
    </row>
    <row r="350" spans="1:12" ht="18.75" customHeight="1">
      <c r="A350" s="10"/>
      <c r="B350" s="1" t="s">
        <v>328</v>
      </c>
      <c r="C350" s="2">
        <v>6500</v>
      </c>
      <c r="D350" s="299">
        <f t="shared" si="5"/>
        <v>144767.52</v>
      </c>
      <c r="E350" s="94">
        <v>103955.2</v>
      </c>
      <c r="F350" s="94">
        <v>39612.32</v>
      </c>
      <c r="G350" s="94">
        <v>400</v>
      </c>
      <c r="H350" s="94"/>
      <c r="I350" s="94">
        <v>400</v>
      </c>
      <c r="J350" s="94"/>
      <c r="K350" s="94">
        <v>400</v>
      </c>
      <c r="L350" s="64"/>
    </row>
    <row r="351" spans="1:12" ht="18.75" customHeight="1">
      <c r="A351" s="10"/>
      <c r="B351" s="229" t="s">
        <v>310</v>
      </c>
      <c r="C351" s="2">
        <v>7100</v>
      </c>
      <c r="D351" s="299">
        <f t="shared" si="5"/>
        <v>0</v>
      </c>
      <c r="E351" s="94"/>
      <c r="F351" s="94"/>
      <c r="G351" s="94"/>
      <c r="H351" s="94"/>
      <c r="I351" s="94"/>
      <c r="J351" s="94"/>
      <c r="K351" s="94"/>
      <c r="L351" s="64"/>
    </row>
    <row r="352" spans="1:12" ht="18.75" customHeight="1">
      <c r="A352" s="10"/>
      <c r="B352" s="1" t="s">
        <v>175</v>
      </c>
      <c r="C352" s="2">
        <v>7200</v>
      </c>
      <c r="D352" s="300">
        <f aca="true" t="shared" si="6" ref="D352:D362">SUM(E352:K352)</f>
        <v>275558.42</v>
      </c>
      <c r="E352" s="94"/>
      <c r="F352" s="94"/>
      <c r="G352" s="94"/>
      <c r="H352" s="94"/>
      <c r="I352" s="94"/>
      <c r="J352" s="94"/>
      <c r="K352" s="94">
        <v>275558.42</v>
      </c>
      <c r="L352" s="64"/>
    </row>
    <row r="353" spans="1:12" ht="18.75" customHeight="1">
      <c r="A353" s="10"/>
      <c r="B353" s="1" t="s">
        <v>176</v>
      </c>
      <c r="C353" s="2">
        <v>7300</v>
      </c>
      <c r="D353" s="300">
        <f t="shared" si="6"/>
        <v>8646.5</v>
      </c>
      <c r="E353" s="94"/>
      <c r="F353" s="94">
        <v>125</v>
      </c>
      <c r="G353" s="94">
        <v>6021.5</v>
      </c>
      <c r="H353" s="94"/>
      <c r="I353" s="94"/>
      <c r="J353" s="94"/>
      <c r="K353" s="94">
        <v>2500</v>
      </c>
      <c r="L353" s="64"/>
    </row>
    <row r="354" spans="1:12" ht="18.75" customHeight="1">
      <c r="A354" s="10"/>
      <c r="B354" s="1" t="s">
        <v>177</v>
      </c>
      <c r="C354" s="2">
        <v>7400</v>
      </c>
      <c r="D354" s="300">
        <f t="shared" si="6"/>
        <v>0</v>
      </c>
      <c r="E354" s="94"/>
      <c r="F354" s="94"/>
      <c r="G354" s="94"/>
      <c r="H354" s="94"/>
      <c r="I354" s="94"/>
      <c r="J354" s="94"/>
      <c r="K354" s="94"/>
      <c r="L354" s="64"/>
    </row>
    <row r="355" spans="1:12" ht="18.75" customHeight="1">
      <c r="A355" s="10"/>
      <c r="B355" s="1" t="s">
        <v>178</v>
      </c>
      <c r="C355" s="2">
        <v>7500</v>
      </c>
      <c r="D355" s="300">
        <f t="shared" si="6"/>
        <v>0</v>
      </c>
      <c r="E355" s="94"/>
      <c r="F355" s="94"/>
      <c r="G355" s="94"/>
      <c r="H355" s="94"/>
      <c r="I355" s="94"/>
      <c r="J355" s="94"/>
      <c r="K355" s="94"/>
      <c r="L355" s="64"/>
    </row>
    <row r="356" spans="1:12" ht="18.75" customHeight="1">
      <c r="A356" s="10"/>
      <c r="B356" s="1" t="s">
        <v>214</v>
      </c>
      <c r="C356" s="2">
        <v>7600</v>
      </c>
      <c r="D356" s="300">
        <f t="shared" si="6"/>
        <v>0</v>
      </c>
      <c r="E356" s="94"/>
      <c r="F356" s="94"/>
      <c r="G356" s="94"/>
      <c r="H356" s="94"/>
      <c r="I356" s="94"/>
      <c r="J356" s="94"/>
      <c r="K356" s="94"/>
      <c r="L356" s="64"/>
    </row>
    <row r="357" spans="1:12" ht="18.75" customHeight="1">
      <c r="A357" s="10"/>
      <c r="B357" s="1" t="s">
        <v>179</v>
      </c>
      <c r="C357" s="2">
        <v>7700</v>
      </c>
      <c r="D357" s="300">
        <f t="shared" si="6"/>
        <v>0</v>
      </c>
      <c r="E357" s="94"/>
      <c r="F357" s="94"/>
      <c r="G357" s="94"/>
      <c r="H357" s="94"/>
      <c r="I357" s="94"/>
      <c r="J357" s="94"/>
      <c r="K357" s="94"/>
      <c r="L357" s="64"/>
    </row>
    <row r="358" spans="1:12" ht="18.75" customHeight="1">
      <c r="A358" s="10"/>
      <c r="B358" s="1" t="s">
        <v>343</v>
      </c>
      <c r="C358" s="2">
        <v>7800</v>
      </c>
      <c r="D358" s="300">
        <f t="shared" si="6"/>
        <v>171556.63</v>
      </c>
      <c r="E358" s="94">
        <v>94743</v>
      </c>
      <c r="F358" s="94">
        <v>69250</v>
      </c>
      <c r="G358" s="94">
        <v>7563.63</v>
      </c>
      <c r="H358" s="94"/>
      <c r="I358" s="94"/>
      <c r="J358" s="94"/>
      <c r="K358" s="94"/>
      <c r="L358" s="64"/>
    </row>
    <row r="359" spans="1:12" ht="18.75" customHeight="1">
      <c r="A359" s="10"/>
      <c r="B359" s="1" t="s">
        <v>180</v>
      </c>
      <c r="C359" s="2">
        <v>7900</v>
      </c>
      <c r="D359" s="300">
        <f t="shared" si="6"/>
        <v>300</v>
      </c>
      <c r="E359" s="94"/>
      <c r="F359" s="94"/>
      <c r="G359" s="94">
        <v>300</v>
      </c>
      <c r="H359" s="94"/>
      <c r="I359" s="94"/>
      <c r="J359" s="94"/>
      <c r="K359" s="94"/>
      <c r="L359" s="64"/>
    </row>
    <row r="360" spans="1:12" ht="18.75" customHeight="1">
      <c r="A360" s="10"/>
      <c r="B360" s="1" t="s">
        <v>181</v>
      </c>
      <c r="C360" s="2">
        <v>8100</v>
      </c>
      <c r="D360" s="300">
        <f t="shared" si="6"/>
        <v>0</v>
      </c>
      <c r="E360" s="94"/>
      <c r="F360" s="94"/>
      <c r="G360" s="94"/>
      <c r="H360" s="94"/>
      <c r="I360" s="94"/>
      <c r="J360" s="94"/>
      <c r="K360" s="94"/>
      <c r="L360" s="64"/>
    </row>
    <row r="361" spans="1:12" ht="18.75" customHeight="1">
      <c r="A361" s="10"/>
      <c r="B361" s="1" t="s">
        <v>182</v>
      </c>
      <c r="C361" s="2">
        <v>8200</v>
      </c>
      <c r="D361" s="300">
        <f t="shared" si="6"/>
        <v>0</v>
      </c>
      <c r="E361" s="94"/>
      <c r="F361" s="94"/>
      <c r="G361" s="94"/>
      <c r="H361" s="94"/>
      <c r="I361" s="94"/>
      <c r="J361" s="94"/>
      <c r="K361" s="94"/>
      <c r="L361" s="64"/>
    </row>
    <row r="362" spans="1:12" ht="18.75" customHeight="1">
      <c r="A362" s="10"/>
      <c r="B362" s="1" t="s">
        <v>183</v>
      </c>
      <c r="C362" s="2">
        <v>9100</v>
      </c>
      <c r="D362" s="300">
        <f t="shared" si="6"/>
        <v>0</v>
      </c>
      <c r="E362" s="441"/>
      <c r="F362" s="441"/>
      <c r="G362" s="441"/>
      <c r="H362" s="441"/>
      <c r="I362" s="441"/>
      <c r="J362" s="94"/>
      <c r="K362" s="94"/>
      <c r="L362" s="64"/>
    </row>
    <row r="363" spans="1:13" ht="18.75" customHeight="1" thickBot="1">
      <c r="A363" s="10"/>
      <c r="B363" s="1" t="s">
        <v>225</v>
      </c>
      <c r="C363" s="2">
        <v>9300</v>
      </c>
      <c r="D363" s="301"/>
      <c r="E363" s="440"/>
      <c r="F363" s="440"/>
      <c r="G363" s="440"/>
      <c r="H363" s="440"/>
      <c r="I363" s="440"/>
      <c r="J363" s="376">
        <v>234052.85</v>
      </c>
      <c r="K363" s="440"/>
      <c r="L363" s="360"/>
      <c r="M363" s="360"/>
    </row>
    <row r="364" spans="1:12" ht="18.75" customHeight="1" thickBot="1">
      <c r="A364" s="10"/>
      <c r="B364" s="213" t="s">
        <v>29</v>
      </c>
      <c r="C364" s="5"/>
      <c r="D364" s="340">
        <f>SUM(E364:K364)</f>
        <v>5517574.22</v>
      </c>
      <c r="E364" s="47">
        <f aca="true" t="shared" si="7" ref="E364:K364">SUM(E345:E363)</f>
        <v>2413858.25</v>
      </c>
      <c r="F364" s="47">
        <f t="shared" si="7"/>
        <v>998552.2500000001</v>
      </c>
      <c r="G364" s="47">
        <f t="shared" si="7"/>
        <v>601575.1</v>
      </c>
      <c r="H364" s="47">
        <f t="shared" si="7"/>
        <v>0</v>
      </c>
      <c r="I364" s="47">
        <f t="shared" si="7"/>
        <v>714770.8300000001</v>
      </c>
      <c r="J364" s="47">
        <f t="shared" si="7"/>
        <v>441304.33</v>
      </c>
      <c r="K364" s="47">
        <f t="shared" si="7"/>
        <v>347513.45999999996</v>
      </c>
      <c r="L364" s="64"/>
    </row>
    <row r="365" spans="1:12" ht="15" customHeight="1">
      <c r="A365" s="10"/>
      <c r="B365" s="228" t="s">
        <v>30</v>
      </c>
      <c r="C365" s="67"/>
      <c r="D365" s="317"/>
      <c r="E365" s="8"/>
      <c r="F365" s="8"/>
      <c r="G365" s="8"/>
      <c r="H365" s="8"/>
      <c r="I365" s="8"/>
      <c r="J365" s="8"/>
      <c r="K365" s="8"/>
      <c r="L365" s="64"/>
    </row>
    <row r="366" spans="1:11" ht="15" customHeight="1">
      <c r="A366" s="10"/>
      <c r="B366" s="227" t="s">
        <v>48</v>
      </c>
      <c r="C366" s="70"/>
      <c r="D366" s="140"/>
      <c r="E366" s="57"/>
      <c r="F366" s="57"/>
      <c r="G366" s="57"/>
      <c r="H366" s="57"/>
      <c r="I366" s="57"/>
      <c r="J366" s="57"/>
      <c r="K366" s="8"/>
    </row>
    <row r="367" spans="1:11" ht="16.5" customHeight="1">
      <c r="A367" s="10"/>
      <c r="B367" s="207" t="s">
        <v>203</v>
      </c>
      <c r="C367" s="2">
        <v>910</v>
      </c>
      <c r="D367" s="141"/>
      <c r="E367" s="57"/>
      <c r="F367" s="57"/>
      <c r="G367" s="57"/>
      <c r="H367" s="57"/>
      <c r="I367" s="57"/>
      <c r="J367" s="57"/>
      <c r="K367" s="8"/>
    </row>
    <row r="368" spans="1:11" ht="18.75" customHeight="1">
      <c r="A368" s="10"/>
      <c r="B368" s="207" t="s">
        <v>184</v>
      </c>
      <c r="C368" s="2">
        <v>920</v>
      </c>
      <c r="D368" s="141"/>
      <c r="E368" s="57"/>
      <c r="F368" s="57"/>
      <c r="G368" s="57"/>
      <c r="H368" s="57"/>
      <c r="I368" s="57"/>
      <c r="J368" s="57"/>
      <c r="K368" s="8"/>
    </row>
    <row r="369" spans="1:11" ht="18.75" customHeight="1">
      <c r="A369" s="10"/>
      <c r="B369" s="207" t="s">
        <v>185</v>
      </c>
      <c r="C369" s="2">
        <v>930</v>
      </c>
      <c r="D369" s="141"/>
      <c r="E369" s="57"/>
      <c r="F369" s="57"/>
      <c r="G369" s="57"/>
      <c r="H369" s="57"/>
      <c r="I369" s="57"/>
      <c r="J369" s="57"/>
      <c r="K369" s="8"/>
    </row>
    <row r="370" spans="1:11" ht="18.75" customHeight="1">
      <c r="A370" s="10"/>
      <c r="B370" s="211" t="s">
        <v>213</v>
      </c>
      <c r="C370" s="152">
        <v>950</v>
      </c>
      <c r="D370" s="141"/>
      <c r="E370" s="57"/>
      <c r="F370" s="57"/>
      <c r="G370" s="57"/>
      <c r="H370" s="57"/>
      <c r="I370" s="57"/>
      <c r="J370" s="57"/>
      <c r="K370" s="8"/>
    </row>
    <row r="371" spans="1:5" ht="19.5" customHeight="1">
      <c r="A371" s="10"/>
      <c r="B371" s="205" t="s">
        <v>316</v>
      </c>
      <c r="C371" s="42">
        <v>960</v>
      </c>
      <c r="D371" s="289"/>
      <c r="E371" s="266"/>
    </row>
    <row r="372" spans="1:11" ht="18.75" customHeight="1">
      <c r="A372" s="10"/>
      <c r="B372" s="211" t="s">
        <v>187</v>
      </c>
      <c r="C372" s="152">
        <v>970</v>
      </c>
      <c r="D372" s="289"/>
      <c r="E372" s="57"/>
      <c r="F372" s="57"/>
      <c r="G372" s="57"/>
      <c r="H372" s="57"/>
      <c r="I372" s="57"/>
      <c r="J372" s="57"/>
      <c r="K372" s="8"/>
    </row>
    <row r="373" spans="1:11" ht="18.75" customHeight="1">
      <c r="A373" s="10"/>
      <c r="B373" s="211" t="s">
        <v>188</v>
      </c>
      <c r="C373" s="152">
        <v>990</v>
      </c>
      <c r="D373" s="289"/>
      <c r="E373" s="57"/>
      <c r="F373" s="57"/>
      <c r="G373" s="57"/>
      <c r="H373" s="57"/>
      <c r="I373" s="57"/>
      <c r="J373" s="57"/>
      <c r="K373" s="8"/>
    </row>
    <row r="374" spans="1:11" ht="18.75" customHeight="1" thickBot="1">
      <c r="A374" s="10"/>
      <c r="B374" s="212" t="s">
        <v>189</v>
      </c>
      <c r="C374" s="135">
        <v>9700</v>
      </c>
      <c r="D374" s="307">
        <f>SUM(D367:D373)</f>
        <v>0</v>
      </c>
      <c r="E374" s="8"/>
      <c r="F374" s="8"/>
      <c r="G374" s="8"/>
      <c r="H374" s="8"/>
      <c r="I374" s="8"/>
      <c r="J374" s="8"/>
      <c r="K374" s="8"/>
    </row>
    <row r="375" spans="1:11" ht="18.75" customHeight="1" thickBot="1">
      <c r="A375" s="10"/>
      <c r="B375" s="217" t="s">
        <v>32</v>
      </c>
      <c r="C375" s="78"/>
      <c r="D375" s="375">
        <f>(D374)</f>
        <v>0</v>
      </c>
      <c r="E375" s="57"/>
      <c r="F375" s="8"/>
      <c r="G375" s="57"/>
      <c r="H375" s="57"/>
      <c r="I375" s="57"/>
      <c r="J375" s="57"/>
      <c r="K375" s="8"/>
    </row>
    <row r="376" spans="1:11" ht="9.75" customHeight="1">
      <c r="A376" s="10"/>
      <c r="B376" s="237"/>
      <c r="C376" s="272"/>
      <c r="D376" s="315"/>
      <c r="E376" s="57"/>
      <c r="F376" s="8"/>
      <c r="G376" s="57"/>
      <c r="H376" s="57"/>
      <c r="I376" s="57"/>
      <c r="J376" s="57"/>
      <c r="K376" s="8"/>
    </row>
    <row r="377" spans="1:11" ht="18.75" customHeight="1">
      <c r="A377" s="10"/>
      <c r="B377" s="32" t="str">
        <f>IF(H$2="","Nonspendable Fund Balance",CONCATENATE("Nonspendable Fund Balance, ",LOOKUP(H$2,T$2:T$8,V$2:V$8)))</f>
        <v>Nonspendable Fund Balance, June 30, 2015</v>
      </c>
      <c r="C377" s="45">
        <v>2710</v>
      </c>
      <c r="D377" s="291"/>
      <c r="E377" s="57"/>
      <c r="F377" s="8"/>
      <c r="G377" s="57"/>
      <c r="H377" s="57"/>
      <c r="I377" s="57"/>
      <c r="J377" s="57"/>
      <c r="K377" s="8"/>
    </row>
    <row r="378" spans="1:11" ht="18.75" customHeight="1">
      <c r="A378" s="10"/>
      <c r="B378" s="1" t="str">
        <f>IF(H$2="","Restricted Fund Balance",CONCATENATE("Restricted Fund Balance, ",LOOKUP(H$2,T$2:T$8,V$2:V$8)))</f>
        <v>Restricted Fund Balance, June 30, 2015</v>
      </c>
      <c r="C378" s="2">
        <v>2720</v>
      </c>
      <c r="D378" s="291"/>
      <c r="E378" s="57"/>
      <c r="F378" s="8"/>
      <c r="G378" s="57"/>
      <c r="H378" s="57"/>
      <c r="I378" s="57"/>
      <c r="J378" s="57"/>
      <c r="K378" s="8"/>
    </row>
    <row r="379" spans="1:11" ht="18.75" customHeight="1">
      <c r="A379" s="10"/>
      <c r="B379" s="1" t="str">
        <f>IF(H$2="","Committed Fund Balance",CONCATENATE("Committed Fund Balance, ",LOOKUP(H$2,T$2:T$8,V$2:V$8)))</f>
        <v>Committed Fund Balance, June 30, 2015</v>
      </c>
      <c r="C379" s="2">
        <v>2730</v>
      </c>
      <c r="D379" s="289"/>
      <c r="E379" s="57"/>
      <c r="F379" s="8"/>
      <c r="G379" s="57"/>
      <c r="H379" s="57"/>
      <c r="I379" s="57"/>
      <c r="J379" s="57"/>
      <c r="K379" s="8"/>
    </row>
    <row r="380" spans="1:11" ht="18.75" customHeight="1">
      <c r="A380" s="10"/>
      <c r="B380" s="1" t="str">
        <f>IF(H$2="","Assigned Fund Balance",CONCATENATE("Assigned Fund Balance, ",LOOKUP(H$2,T$2:T$8,V$2:V$8)))</f>
        <v>Assigned Fund Balance, June 30, 2015</v>
      </c>
      <c r="C380" s="2">
        <v>2740</v>
      </c>
      <c r="D380" s="289"/>
      <c r="E380" s="57"/>
      <c r="F380" s="8"/>
      <c r="G380" s="57"/>
      <c r="H380" s="57"/>
      <c r="I380" s="57"/>
      <c r="J380" s="57"/>
      <c r="K380" s="8"/>
    </row>
    <row r="381" spans="1:11" ht="18.75" customHeight="1">
      <c r="A381" s="10"/>
      <c r="B381" s="1" t="str">
        <f>IF(H$2="","Unassigned Fund Balance",CONCATENATE("Unassigned Fund Balance, ",LOOKUP(H$2,T$2:T$8,V$2:V$8)))</f>
        <v>Unassigned Fund Balance, June 30, 2015</v>
      </c>
      <c r="C381" s="2">
        <v>2750</v>
      </c>
      <c r="D381" s="289"/>
      <c r="E381" s="57"/>
      <c r="F381" s="8"/>
      <c r="G381" s="57"/>
      <c r="H381" s="57"/>
      <c r="I381" s="57"/>
      <c r="J381" s="57"/>
      <c r="K381" s="8"/>
    </row>
    <row r="382" spans="1:11" ht="18.75" customHeight="1" thickBot="1">
      <c r="A382" s="10"/>
      <c r="B382" s="217" t="s">
        <v>286</v>
      </c>
      <c r="C382" s="25">
        <v>2700</v>
      </c>
      <c r="D382" s="301">
        <f>SUM(D377:D381)</f>
        <v>0</v>
      </c>
      <c r="E382" s="57"/>
      <c r="F382" s="8"/>
      <c r="G382" s="57"/>
      <c r="H382" s="57"/>
      <c r="I382" s="57"/>
      <c r="J382" s="57"/>
      <c r="K382" s="8"/>
    </row>
    <row r="383" spans="1:11" ht="18.75" customHeight="1">
      <c r="A383" s="10"/>
      <c r="B383" s="420" t="s">
        <v>400</v>
      </c>
      <c r="C383" s="86"/>
      <c r="D383" s="55"/>
      <c r="E383" s="57"/>
      <c r="F383" s="8"/>
      <c r="G383" s="57"/>
      <c r="H383" s="57"/>
      <c r="I383" s="57"/>
      <c r="J383" s="57"/>
      <c r="K383" s="8"/>
    </row>
    <row r="384" spans="1:11" ht="18.75" customHeight="1" thickBot="1">
      <c r="A384" s="10"/>
      <c r="B384" s="214" t="s">
        <v>205</v>
      </c>
      <c r="C384" s="91"/>
      <c r="D384" s="311">
        <f>D364+D375+D382</f>
        <v>5517574.22</v>
      </c>
      <c r="E384" s="57"/>
      <c r="F384" s="8"/>
      <c r="G384" s="57"/>
      <c r="H384" s="57"/>
      <c r="I384" s="57"/>
      <c r="J384" s="57"/>
      <c r="K384" s="8"/>
    </row>
    <row r="385" ht="16.5" thickTop="1">
      <c r="A385" s="10"/>
    </row>
    <row r="386" spans="1:6" ht="15.75">
      <c r="A386" s="10"/>
      <c r="B386" s="9" t="s">
        <v>33</v>
      </c>
      <c r="F386" s="99"/>
    </row>
    <row r="387" spans="1:6" ht="15.75">
      <c r="A387" s="10"/>
      <c r="F387" s="99"/>
    </row>
    <row r="388" spans="1:6" ht="15.75">
      <c r="A388" s="10"/>
      <c r="F388" s="99"/>
    </row>
    <row r="389" spans="1:4" ht="15.75">
      <c r="A389" s="10" t="s">
        <v>304</v>
      </c>
      <c r="B389" s="38" t="str">
        <f>$B$1</f>
        <v>DISTRICT SCHOOL BOARD OF OKEECHOBEE COUNTY</v>
      </c>
      <c r="C389" s="8"/>
      <c r="D389" s="276"/>
    </row>
    <row r="390" spans="1:4" ht="15.75">
      <c r="A390" s="10"/>
      <c r="B390" s="12" t="s">
        <v>8</v>
      </c>
      <c r="C390" s="8"/>
      <c r="D390" s="276"/>
    </row>
    <row r="391" spans="1:4" ht="15.75">
      <c r="A391" s="10"/>
      <c r="B391" s="39" t="str">
        <f>$B$39</f>
        <v>For Fiscal Year Ending June 30, 2015</v>
      </c>
      <c r="C391" s="8"/>
      <c r="D391" s="276"/>
    </row>
    <row r="392" spans="1:4" ht="13.5" customHeight="1">
      <c r="A392" s="10"/>
      <c r="B392" s="8"/>
      <c r="C392" s="8"/>
      <c r="D392" s="276"/>
    </row>
    <row r="393" spans="1:4" ht="13.5" customHeight="1">
      <c r="A393" s="10"/>
      <c r="B393" s="39" t="s">
        <v>274</v>
      </c>
      <c r="C393" s="8"/>
      <c r="D393" s="276"/>
    </row>
    <row r="394" spans="1:11" ht="13.5" customHeight="1">
      <c r="A394" s="10"/>
      <c r="B394" s="38" t="s">
        <v>275</v>
      </c>
      <c r="C394" s="8"/>
      <c r="D394" s="65" t="s">
        <v>305</v>
      </c>
      <c r="E394" s="264"/>
      <c r="K394" s="65"/>
    </row>
    <row r="395" spans="1:4" ht="18" customHeight="1">
      <c r="A395" s="10"/>
      <c r="B395" s="242"/>
      <c r="C395" s="123" t="s">
        <v>9</v>
      </c>
      <c r="D395" s="130"/>
    </row>
    <row r="396" spans="1:4" ht="13.5" customHeight="1">
      <c r="A396" s="10"/>
      <c r="B396" s="241" t="s">
        <v>10</v>
      </c>
      <c r="C396" s="2" t="s">
        <v>11</v>
      </c>
      <c r="D396" s="316"/>
    </row>
    <row r="397" spans="1:4" ht="18" customHeight="1">
      <c r="A397" s="10"/>
      <c r="B397" s="226" t="s">
        <v>35</v>
      </c>
      <c r="C397" s="44"/>
      <c r="D397" s="318"/>
    </row>
    <row r="398" spans="1:4" ht="18" customHeight="1">
      <c r="A398" s="10"/>
      <c r="B398" s="207" t="s">
        <v>131</v>
      </c>
      <c r="C398" s="45">
        <v>3199</v>
      </c>
      <c r="D398" s="291"/>
    </row>
    <row r="399" spans="1:4" ht="18" customHeight="1" thickBot="1">
      <c r="A399" s="10"/>
      <c r="B399" s="207" t="s">
        <v>132</v>
      </c>
      <c r="C399" s="71">
        <v>3100</v>
      </c>
      <c r="D399" s="258">
        <f>SUM(D398:D398)</f>
        <v>0</v>
      </c>
    </row>
    <row r="400" spans="1:4" ht="18" customHeight="1">
      <c r="A400" s="10"/>
      <c r="B400" s="226" t="s">
        <v>120</v>
      </c>
      <c r="C400" s="44"/>
      <c r="D400" s="290"/>
    </row>
    <row r="401" spans="1:4" ht="18" customHeight="1">
      <c r="A401" s="10"/>
      <c r="B401" s="207" t="s">
        <v>270</v>
      </c>
      <c r="C401" s="45">
        <v>3230</v>
      </c>
      <c r="D401" s="291"/>
    </row>
    <row r="402" spans="1:4" ht="18" customHeight="1">
      <c r="A402" s="10"/>
      <c r="B402" s="207" t="s">
        <v>209</v>
      </c>
      <c r="C402" s="2">
        <v>3240</v>
      </c>
      <c r="D402" s="141"/>
    </row>
    <row r="403" spans="1:4" ht="18" customHeight="1">
      <c r="A403" s="10"/>
      <c r="B403" s="211" t="s">
        <v>192</v>
      </c>
      <c r="C403" s="152">
        <v>3299</v>
      </c>
      <c r="D403" s="141"/>
    </row>
    <row r="404" spans="1:4" ht="18" customHeight="1" thickBot="1">
      <c r="A404" s="10"/>
      <c r="B404" s="207" t="s">
        <v>136</v>
      </c>
      <c r="C404" s="71">
        <v>3200</v>
      </c>
      <c r="D404" s="258">
        <f>SUM(D401:D403)</f>
        <v>0</v>
      </c>
    </row>
    <row r="405" spans="1:4" ht="18" customHeight="1">
      <c r="A405" s="10"/>
      <c r="B405" s="227" t="s">
        <v>13</v>
      </c>
      <c r="C405" s="70"/>
      <c r="D405" s="257"/>
    </row>
    <row r="406" spans="1:4" ht="18" customHeight="1">
      <c r="A406" s="10"/>
      <c r="B406" s="207" t="s">
        <v>212</v>
      </c>
      <c r="C406" s="2">
        <v>3399</v>
      </c>
      <c r="D406" s="141"/>
    </row>
    <row r="407" spans="1:4" ht="18" customHeight="1" thickBot="1">
      <c r="A407" s="10"/>
      <c r="B407" s="207" t="s">
        <v>150</v>
      </c>
      <c r="C407" s="71">
        <v>3300</v>
      </c>
      <c r="D407" s="258">
        <f>SUM(D406:D406)</f>
        <v>0</v>
      </c>
    </row>
    <row r="408" spans="1:4" ht="18" customHeight="1">
      <c r="A408" s="10"/>
      <c r="B408" s="223" t="s">
        <v>14</v>
      </c>
      <c r="C408" s="44"/>
      <c r="D408" s="257"/>
    </row>
    <row r="409" spans="1:4" ht="18" customHeight="1">
      <c r="A409" s="10"/>
      <c r="B409" s="205" t="s">
        <v>340</v>
      </c>
      <c r="C409" s="45">
        <v>3430</v>
      </c>
      <c r="D409" s="141"/>
    </row>
    <row r="410" spans="1:4" ht="18" customHeight="1">
      <c r="A410" s="10"/>
      <c r="B410" s="205" t="s">
        <v>399</v>
      </c>
      <c r="C410" s="45">
        <v>3440</v>
      </c>
      <c r="D410" s="141"/>
    </row>
    <row r="411" spans="1:4" ht="18" customHeight="1">
      <c r="A411" s="10"/>
      <c r="B411" s="206" t="s">
        <v>196</v>
      </c>
      <c r="C411" s="43">
        <v>3495</v>
      </c>
      <c r="D411" s="141"/>
    </row>
    <row r="412" spans="1:4" ht="18" customHeight="1" thickBot="1">
      <c r="A412" s="10"/>
      <c r="B412" s="205" t="s">
        <v>164</v>
      </c>
      <c r="C412" s="400">
        <v>3400</v>
      </c>
      <c r="D412" s="258">
        <f>SUM(D409:D411)</f>
        <v>0</v>
      </c>
    </row>
    <row r="413" spans="1:4" ht="18" customHeight="1" thickBot="1">
      <c r="A413" s="10"/>
      <c r="B413" s="213" t="s">
        <v>15</v>
      </c>
      <c r="C413" s="95"/>
      <c r="D413" s="258">
        <f>D399+D404+D412+D407</f>
        <v>0</v>
      </c>
    </row>
    <row r="414" spans="1:4" ht="18" customHeight="1">
      <c r="A414" s="10"/>
      <c r="B414" s="216" t="s">
        <v>16</v>
      </c>
      <c r="C414" s="96"/>
      <c r="D414" s="257"/>
    </row>
    <row r="415" spans="1:4" ht="18" customHeight="1">
      <c r="A415" s="10"/>
      <c r="B415" s="229" t="s">
        <v>123</v>
      </c>
      <c r="C415" s="152">
        <v>3730</v>
      </c>
      <c r="D415" s="141"/>
    </row>
    <row r="416" spans="1:4" ht="18" customHeight="1">
      <c r="A416" s="10"/>
      <c r="B416" s="229" t="s">
        <v>70</v>
      </c>
      <c r="C416" s="152">
        <v>3740</v>
      </c>
      <c r="D416" s="141"/>
    </row>
    <row r="417" spans="1:4" ht="18" customHeight="1">
      <c r="A417" s="10"/>
      <c r="B417" s="226" t="s">
        <v>17</v>
      </c>
      <c r="C417" s="123"/>
      <c r="D417" s="263"/>
    </row>
    <row r="418" spans="1:4" ht="18" customHeight="1">
      <c r="A418" s="10"/>
      <c r="B418" s="207" t="s">
        <v>197</v>
      </c>
      <c r="C418" s="2">
        <v>3610</v>
      </c>
      <c r="D418" s="141"/>
    </row>
    <row r="419" spans="1:4" ht="18" customHeight="1">
      <c r="A419" s="10"/>
      <c r="B419" s="207" t="s">
        <v>165</v>
      </c>
      <c r="C419" s="2">
        <v>3620</v>
      </c>
      <c r="D419" s="141"/>
    </row>
    <row r="420" spans="1:4" ht="18" customHeight="1">
      <c r="A420" s="10"/>
      <c r="B420" s="207" t="s">
        <v>166</v>
      </c>
      <c r="C420" s="2">
        <v>3630</v>
      </c>
      <c r="D420" s="141"/>
    </row>
    <row r="421" spans="1:4" ht="18" customHeight="1">
      <c r="A421" s="10"/>
      <c r="B421" s="211" t="s">
        <v>213</v>
      </c>
      <c r="C421" s="152">
        <v>3650</v>
      </c>
      <c r="D421" s="141"/>
    </row>
    <row r="422" spans="1:13" ht="18" customHeight="1">
      <c r="A422" s="10"/>
      <c r="B422" s="208" t="s">
        <v>314</v>
      </c>
      <c r="C422" s="25">
        <v>3660</v>
      </c>
      <c r="D422" s="289"/>
      <c r="E422" s="268"/>
      <c r="F422" s="63"/>
      <c r="G422" s="63"/>
      <c r="H422" s="63"/>
      <c r="I422" s="63"/>
      <c r="J422" s="63"/>
      <c r="K422" s="63"/>
      <c r="L422" s="63"/>
      <c r="M422" s="63"/>
    </row>
    <row r="423" spans="1:4" ht="18" customHeight="1">
      <c r="A423" s="10"/>
      <c r="B423" s="211" t="s">
        <v>168</v>
      </c>
      <c r="C423" s="152">
        <v>3670</v>
      </c>
      <c r="D423" s="289"/>
    </row>
    <row r="424" spans="1:4" ht="18" customHeight="1">
      <c r="A424" s="10"/>
      <c r="B424" s="211" t="s">
        <v>169</v>
      </c>
      <c r="C424" s="152">
        <v>3690</v>
      </c>
      <c r="D424" s="289"/>
    </row>
    <row r="425" spans="1:4" ht="18" customHeight="1" thickBot="1">
      <c r="A425" s="10"/>
      <c r="B425" s="207" t="s">
        <v>170</v>
      </c>
      <c r="C425" s="71">
        <v>3600</v>
      </c>
      <c r="D425" s="258">
        <f>SUM(D418:D424)</f>
        <v>0</v>
      </c>
    </row>
    <row r="426" spans="1:4" ht="18" customHeight="1" thickBot="1">
      <c r="A426" s="10"/>
      <c r="B426" s="216" t="s">
        <v>18</v>
      </c>
      <c r="C426" s="135"/>
      <c r="D426" s="375">
        <f>SUM(D415:D416)+D425</f>
        <v>0</v>
      </c>
    </row>
    <row r="427" spans="1:4" ht="15.75" customHeight="1">
      <c r="A427" s="10"/>
      <c r="B427" s="237"/>
      <c r="C427" s="240"/>
      <c r="D427" s="257"/>
    </row>
    <row r="428" spans="1:5" ht="16.5" thickBot="1">
      <c r="A428" s="10"/>
      <c r="B428" s="1" t="str">
        <f>IF(H2="","Fund Balance",CONCATENATE("Fund Balance, ",LOOKUP(H2,T2:T8,U2:U8)))</f>
        <v>Fund Balance, July 1, 2014</v>
      </c>
      <c r="C428" s="45">
        <v>2800</v>
      </c>
      <c r="D428" s="377"/>
      <c r="E428" s="266"/>
    </row>
    <row r="429" spans="1:4" ht="15.75">
      <c r="A429" s="10"/>
      <c r="B429" s="216" t="s">
        <v>36</v>
      </c>
      <c r="C429" s="70"/>
      <c r="D429" s="140"/>
    </row>
    <row r="430" spans="1:4" ht="16.5" thickBot="1">
      <c r="A430" s="10"/>
      <c r="B430" s="408" t="s">
        <v>403</v>
      </c>
      <c r="C430" s="5"/>
      <c r="D430" s="144">
        <f>(D413+D426+D428)</f>
        <v>0</v>
      </c>
    </row>
    <row r="431" ht="16.5" thickTop="1">
      <c r="A431" s="10"/>
    </row>
    <row r="432" spans="1:6" ht="15.75">
      <c r="A432" s="10"/>
      <c r="B432" s="9" t="s">
        <v>33</v>
      </c>
      <c r="F432" s="99"/>
    </row>
    <row r="433" spans="1:6" ht="15.75">
      <c r="A433" s="10"/>
      <c r="F433" s="99"/>
    </row>
    <row r="434" spans="1:6" ht="15.75">
      <c r="A434" s="10"/>
      <c r="F434" s="99"/>
    </row>
    <row r="435" spans="1:4" ht="15.75">
      <c r="A435" s="10" t="s">
        <v>306</v>
      </c>
      <c r="B435" s="38" t="str">
        <f>$B$1</f>
        <v>DISTRICT SCHOOL BOARD OF OKEECHOBEE COUNTY</v>
      </c>
      <c r="C435" s="8"/>
      <c r="D435" s="276"/>
    </row>
    <row r="436" spans="1:4" ht="15.75">
      <c r="A436" s="10"/>
      <c r="B436" s="12" t="s">
        <v>8</v>
      </c>
      <c r="C436" s="8"/>
      <c r="D436" s="276"/>
    </row>
    <row r="437" spans="1:4" ht="15.75">
      <c r="A437" s="10"/>
      <c r="B437" s="39" t="str">
        <f>$B$39</f>
        <v>For Fiscal Year Ending June 30, 2015</v>
      </c>
      <c r="C437" s="8"/>
      <c r="D437" s="276"/>
    </row>
    <row r="438" spans="1:4" ht="13.5" customHeight="1">
      <c r="A438" s="10"/>
      <c r="B438" s="8"/>
      <c r="C438" s="8"/>
      <c r="D438" s="276"/>
    </row>
    <row r="439" spans="1:11" ht="13.5" customHeight="1">
      <c r="A439" s="10"/>
      <c r="B439" s="11" t="s">
        <v>346</v>
      </c>
      <c r="C439" s="8"/>
      <c r="K439" s="65" t="s">
        <v>307</v>
      </c>
    </row>
    <row r="440" spans="1:11" ht="18.75" customHeight="1">
      <c r="A440" s="10"/>
      <c r="B440" s="66"/>
      <c r="C440" s="123" t="s">
        <v>9</v>
      </c>
      <c r="D440" s="67" t="s">
        <v>21</v>
      </c>
      <c r="E440" s="123" t="s">
        <v>22</v>
      </c>
      <c r="F440" s="123" t="s">
        <v>23</v>
      </c>
      <c r="G440" s="123" t="s">
        <v>24</v>
      </c>
      <c r="H440" s="123" t="s">
        <v>25</v>
      </c>
      <c r="I440" s="123" t="s">
        <v>26</v>
      </c>
      <c r="J440" s="123" t="s">
        <v>27</v>
      </c>
      <c r="K440" s="123" t="s">
        <v>368</v>
      </c>
    </row>
    <row r="441" spans="1:11" ht="18.75" customHeight="1">
      <c r="A441" s="10"/>
      <c r="B441" s="241" t="s">
        <v>28</v>
      </c>
      <c r="C441" s="2" t="s">
        <v>11</v>
      </c>
      <c r="D441" s="2"/>
      <c r="E441" s="2">
        <v>100</v>
      </c>
      <c r="F441" s="2">
        <v>200</v>
      </c>
      <c r="G441" s="2">
        <v>300</v>
      </c>
      <c r="H441" s="2">
        <v>400</v>
      </c>
      <c r="I441" s="2">
        <v>500</v>
      </c>
      <c r="J441" s="2">
        <v>600</v>
      </c>
      <c r="K441" s="2">
        <v>700</v>
      </c>
    </row>
    <row r="442" spans="1:11" ht="18.75" customHeight="1">
      <c r="A442" s="10"/>
      <c r="B442" s="1" t="s">
        <v>171</v>
      </c>
      <c r="C442" s="2">
        <v>5000</v>
      </c>
      <c r="D442" s="300">
        <f>SUM(E442:K442)</f>
        <v>0</v>
      </c>
      <c r="E442" s="94"/>
      <c r="F442" s="94"/>
      <c r="G442" s="94"/>
      <c r="H442" s="94"/>
      <c r="I442" s="94"/>
      <c r="J442" s="94"/>
      <c r="K442" s="94"/>
    </row>
    <row r="443" spans="1:11" ht="18.75" customHeight="1">
      <c r="A443" s="10"/>
      <c r="B443" s="1" t="s">
        <v>344</v>
      </c>
      <c r="C443" s="2">
        <v>6100</v>
      </c>
      <c r="D443" s="300">
        <f aca="true" t="shared" si="8" ref="D443:D459">SUM(E443:K443)</f>
        <v>0</v>
      </c>
      <c r="E443" s="94"/>
      <c r="F443" s="94"/>
      <c r="G443" s="94"/>
      <c r="H443" s="94"/>
      <c r="I443" s="94"/>
      <c r="J443" s="94"/>
      <c r="K443" s="94"/>
    </row>
    <row r="444" spans="1:12" ht="18.75" customHeight="1">
      <c r="A444" s="10"/>
      <c r="B444" s="1" t="s">
        <v>172</v>
      </c>
      <c r="C444" s="2">
        <v>6200</v>
      </c>
      <c r="D444" s="300">
        <f t="shared" si="8"/>
        <v>0</v>
      </c>
      <c r="E444" s="94"/>
      <c r="F444" s="94"/>
      <c r="G444" s="94"/>
      <c r="H444" s="94"/>
      <c r="I444" s="94"/>
      <c r="J444" s="94"/>
      <c r="K444" s="94"/>
      <c r="L444" s="64"/>
    </row>
    <row r="445" spans="1:12" ht="18.75" customHeight="1">
      <c r="A445" s="10"/>
      <c r="B445" s="1" t="s">
        <v>173</v>
      </c>
      <c r="C445" s="2">
        <v>6300</v>
      </c>
      <c r="D445" s="300">
        <f t="shared" si="8"/>
        <v>0</v>
      </c>
      <c r="E445" s="94"/>
      <c r="F445" s="94"/>
      <c r="G445" s="94"/>
      <c r="H445" s="94"/>
      <c r="I445" s="94"/>
      <c r="J445" s="94"/>
      <c r="K445" s="94"/>
      <c r="L445" s="64"/>
    </row>
    <row r="446" spans="1:12" ht="18.75" customHeight="1">
      <c r="A446" s="10"/>
      <c r="B446" s="1" t="s">
        <v>174</v>
      </c>
      <c r="C446" s="2">
        <v>6400</v>
      </c>
      <c r="D446" s="300">
        <f t="shared" si="8"/>
        <v>0</v>
      </c>
      <c r="E446" s="94"/>
      <c r="F446" s="94"/>
      <c r="G446" s="94"/>
      <c r="H446" s="94"/>
      <c r="I446" s="94"/>
      <c r="J446" s="94"/>
      <c r="K446" s="94"/>
      <c r="L446" s="64"/>
    </row>
    <row r="447" spans="1:12" ht="18.75" customHeight="1">
      <c r="A447" s="10"/>
      <c r="B447" s="1" t="s">
        <v>328</v>
      </c>
      <c r="C447" s="2">
        <v>6500</v>
      </c>
      <c r="D447" s="300">
        <f t="shared" si="8"/>
        <v>0</v>
      </c>
      <c r="E447" s="94"/>
      <c r="F447" s="94"/>
      <c r="G447" s="94"/>
      <c r="H447" s="94"/>
      <c r="I447" s="94"/>
      <c r="J447" s="94"/>
      <c r="K447" s="94"/>
      <c r="L447" s="64"/>
    </row>
    <row r="448" spans="1:12" ht="18.75" customHeight="1">
      <c r="A448" s="10"/>
      <c r="B448" s="1" t="s">
        <v>310</v>
      </c>
      <c r="C448" s="2">
        <v>7100</v>
      </c>
      <c r="D448" s="300">
        <f t="shared" si="8"/>
        <v>0</v>
      </c>
      <c r="E448" s="94"/>
      <c r="F448" s="94"/>
      <c r="G448" s="94"/>
      <c r="H448" s="94"/>
      <c r="I448" s="94"/>
      <c r="J448" s="94"/>
      <c r="K448" s="94"/>
      <c r="L448" s="64"/>
    </row>
    <row r="449" spans="1:12" ht="18.75" customHeight="1">
      <c r="A449" s="10"/>
      <c r="B449" s="1" t="s">
        <v>175</v>
      </c>
      <c r="C449" s="2">
        <v>7200</v>
      </c>
      <c r="D449" s="300">
        <f t="shared" si="8"/>
        <v>0</v>
      </c>
      <c r="E449" s="94"/>
      <c r="F449" s="94"/>
      <c r="G449" s="94"/>
      <c r="H449" s="94"/>
      <c r="I449" s="94"/>
      <c r="J449" s="94"/>
      <c r="K449" s="94"/>
      <c r="L449" s="64"/>
    </row>
    <row r="450" spans="1:12" ht="18.75" customHeight="1">
      <c r="A450" s="10"/>
      <c r="B450" s="1" t="s">
        <v>176</v>
      </c>
      <c r="C450" s="2">
        <v>7300</v>
      </c>
      <c r="D450" s="300">
        <f t="shared" si="8"/>
        <v>0</v>
      </c>
      <c r="E450" s="94"/>
      <c r="F450" s="94"/>
      <c r="G450" s="94"/>
      <c r="H450" s="94"/>
      <c r="I450" s="94"/>
      <c r="J450" s="94"/>
      <c r="K450" s="94"/>
      <c r="L450" s="64"/>
    </row>
    <row r="451" spans="1:12" ht="18.75" customHeight="1">
      <c r="A451" s="10"/>
      <c r="B451" s="1" t="s">
        <v>177</v>
      </c>
      <c r="C451" s="2">
        <v>7400</v>
      </c>
      <c r="D451" s="300">
        <f t="shared" si="8"/>
        <v>0</v>
      </c>
      <c r="E451" s="94"/>
      <c r="F451" s="94"/>
      <c r="G451" s="94"/>
      <c r="H451" s="94"/>
      <c r="I451" s="94"/>
      <c r="J451" s="94"/>
      <c r="K451" s="94"/>
      <c r="L451" s="64"/>
    </row>
    <row r="452" spans="1:12" ht="18.75" customHeight="1">
      <c r="A452" s="10"/>
      <c r="B452" s="1" t="s">
        <v>178</v>
      </c>
      <c r="C452" s="2">
        <v>7500</v>
      </c>
      <c r="D452" s="300">
        <f t="shared" si="8"/>
        <v>0</v>
      </c>
      <c r="E452" s="94"/>
      <c r="F452" s="94"/>
      <c r="G452" s="94"/>
      <c r="H452" s="94"/>
      <c r="I452" s="94"/>
      <c r="J452" s="94"/>
      <c r="K452" s="94"/>
      <c r="L452" s="64"/>
    </row>
    <row r="453" spans="1:12" ht="18.75" customHeight="1">
      <c r="A453" s="10"/>
      <c r="B453" s="1" t="s">
        <v>214</v>
      </c>
      <c r="C453" s="2">
        <v>7600</v>
      </c>
      <c r="D453" s="300">
        <f t="shared" si="8"/>
        <v>0</v>
      </c>
      <c r="E453" s="94"/>
      <c r="F453" s="94"/>
      <c r="G453" s="94"/>
      <c r="H453" s="94"/>
      <c r="I453" s="94"/>
      <c r="J453" s="94"/>
      <c r="K453" s="94"/>
      <c r="L453" s="64"/>
    </row>
    <row r="454" spans="1:12" ht="18.75" customHeight="1">
      <c r="A454" s="10"/>
      <c r="B454" s="1" t="s">
        <v>179</v>
      </c>
      <c r="C454" s="2">
        <v>7700</v>
      </c>
      <c r="D454" s="300">
        <f t="shared" si="8"/>
        <v>0</v>
      </c>
      <c r="E454" s="94"/>
      <c r="F454" s="94"/>
      <c r="G454" s="94"/>
      <c r="H454" s="94"/>
      <c r="I454" s="94"/>
      <c r="J454" s="94"/>
      <c r="K454" s="94"/>
      <c r="L454" s="64"/>
    </row>
    <row r="455" spans="1:12" ht="18.75" customHeight="1">
      <c r="A455" s="10"/>
      <c r="B455" s="1" t="s">
        <v>345</v>
      </c>
      <c r="C455" s="2">
        <v>7800</v>
      </c>
      <c r="D455" s="300">
        <f t="shared" si="8"/>
        <v>0</v>
      </c>
      <c r="E455" s="94"/>
      <c r="F455" s="94"/>
      <c r="G455" s="94"/>
      <c r="H455" s="94"/>
      <c r="I455" s="94"/>
      <c r="J455" s="94"/>
      <c r="K455" s="94"/>
      <c r="L455" s="64"/>
    </row>
    <row r="456" spans="1:12" ht="18.75" customHeight="1">
      <c r="A456" s="10"/>
      <c r="B456" s="1" t="s">
        <v>180</v>
      </c>
      <c r="C456" s="2">
        <v>7900</v>
      </c>
      <c r="D456" s="300">
        <f t="shared" si="8"/>
        <v>0</v>
      </c>
      <c r="E456" s="94"/>
      <c r="F456" s="94"/>
      <c r="G456" s="94"/>
      <c r="H456" s="94"/>
      <c r="I456" s="94"/>
      <c r="J456" s="94"/>
      <c r="K456" s="94"/>
      <c r="L456" s="64"/>
    </row>
    <row r="457" spans="1:12" ht="18.75" customHeight="1">
      <c r="A457" s="10"/>
      <c r="B457" s="1" t="s">
        <v>181</v>
      </c>
      <c r="C457" s="2">
        <v>8100</v>
      </c>
      <c r="D457" s="300">
        <f t="shared" si="8"/>
        <v>0</v>
      </c>
      <c r="E457" s="94"/>
      <c r="F457" s="94"/>
      <c r="G457" s="94"/>
      <c r="H457" s="94"/>
      <c r="I457" s="94"/>
      <c r="J457" s="94"/>
      <c r="K457" s="94"/>
      <c r="L457" s="64"/>
    </row>
    <row r="458" spans="1:12" ht="18.75" customHeight="1">
      <c r="A458" s="10"/>
      <c r="B458" s="1" t="s">
        <v>182</v>
      </c>
      <c r="C458" s="2">
        <v>8200</v>
      </c>
      <c r="D458" s="300">
        <f t="shared" si="8"/>
        <v>0</v>
      </c>
      <c r="E458" s="94"/>
      <c r="F458" s="94"/>
      <c r="G458" s="94"/>
      <c r="H458" s="94"/>
      <c r="I458" s="94"/>
      <c r="J458" s="94"/>
      <c r="K458" s="94"/>
      <c r="L458" s="64"/>
    </row>
    <row r="459" spans="1:12" ht="18.75" customHeight="1">
      <c r="A459" s="10"/>
      <c r="B459" s="1" t="s">
        <v>183</v>
      </c>
      <c r="C459" s="2">
        <v>9100</v>
      </c>
      <c r="D459" s="300">
        <f t="shared" si="8"/>
        <v>0</v>
      </c>
      <c r="E459" s="94"/>
      <c r="F459" s="94"/>
      <c r="G459" s="94"/>
      <c r="H459" s="94"/>
      <c r="I459" s="94"/>
      <c r="J459" s="94"/>
      <c r="K459" s="94"/>
      <c r="L459" s="64"/>
    </row>
    <row r="460" spans="1:12" ht="18.75" customHeight="1" thickBot="1">
      <c r="A460" s="10"/>
      <c r="B460" s="1" t="s">
        <v>225</v>
      </c>
      <c r="C460" s="2">
        <v>9300</v>
      </c>
      <c r="D460" s="301">
        <f>SUM(E460:K460)</f>
        <v>0</v>
      </c>
      <c r="E460" s="440"/>
      <c r="F460" s="440"/>
      <c r="G460" s="440"/>
      <c r="H460" s="440"/>
      <c r="I460" s="440"/>
      <c r="J460" s="376"/>
      <c r="K460" s="440"/>
      <c r="L460" s="64"/>
    </row>
    <row r="461" spans="1:12" ht="18.75" customHeight="1" thickBot="1">
      <c r="A461" s="10"/>
      <c r="B461" s="213" t="s">
        <v>29</v>
      </c>
      <c r="C461" s="5"/>
      <c r="D461" s="340">
        <f>SUM(E461:K461)</f>
        <v>0</v>
      </c>
      <c r="E461" s="47">
        <f aca="true" t="shared" si="9" ref="E461:K461">SUM(E442:E460)</f>
        <v>0</v>
      </c>
      <c r="F461" s="47">
        <f t="shared" si="9"/>
        <v>0</v>
      </c>
      <c r="G461" s="47">
        <f t="shared" si="9"/>
        <v>0</v>
      </c>
      <c r="H461" s="47">
        <f t="shared" si="9"/>
        <v>0</v>
      </c>
      <c r="I461" s="47">
        <f t="shared" si="9"/>
        <v>0</v>
      </c>
      <c r="J461" s="47">
        <f t="shared" si="9"/>
        <v>0</v>
      </c>
      <c r="K461" s="47">
        <f t="shared" si="9"/>
        <v>0</v>
      </c>
      <c r="L461" s="64"/>
    </row>
    <row r="462" spans="1:12" ht="15" customHeight="1">
      <c r="A462" s="10"/>
      <c r="B462" s="228" t="s">
        <v>30</v>
      </c>
      <c r="C462" s="67"/>
      <c r="D462" s="317"/>
      <c r="E462" s="8"/>
      <c r="F462" s="8"/>
      <c r="G462" s="8"/>
      <c r="H462" s="8"/>
      <c r="I462" s="8"/>
      <c r="J462" s="8"/>
      <c r="K462" s="8"/>
      <c r="L462" s="64"/>
    </row>
    <row r="463" spans="1:11" ht="15" customHeight="1">
      <c r="A463" s="10"/>
      <c r="B463" s="227" t="s">
        <v>48</v>
      </c>
      <c r="C463" s="70"/>
      <c r="D463" s="140"/>
      <c r="E463" s="57"/>
      <c r="F463" s="57"/>
      <c r="G463" s="57"/>
      <c r="H463" s="57"/>
      <c r="I463" s="57"/>
      <c r="J463" s="57"/>
      <c r="K463" s="8"/>
    </row>
    <row r="464" spans="1:11" ht="16.5" customHeight="1">
      <c r="A464" s="10"/>
      <c r="B464" s="207" t="s">
        <v>203</v>
      </c>
      <c r="C464" s="2">
        <v>910</v>
      </c>
      <c r="D464" s="141"/>
      <c r="E464" s="57"/>
      <c r="F464" s="57"/>
      <c r="G464" s="57"/>
      <c r="H464" s="57"/>
      <c r="I464" s="57"/>
      <c r="J464" s="57"/>
      <c r="K464" s="8"/>
    </row>
    <row r="465" spans="1:11" ht="16.5" customHeight="1">
      <c r="A465" s="10"/>
      <c r="B465" s="207" t="s">
        <v>184</v>
      </c>
      <c r="C465" s="2">
        <v>920</v>
      </c>
      <c r="D465" s="141"/>
      <c r="E465" s="57"/>
      <c r="F465" s="57"/>
      <c r="G465" s="57"/>
      <c r="H465" s="57"/>
      <c r="I465" s="57"/>
      <c r="J465" s="57"/>
      <c r="K465" s="8"/>
    </row>
    <row r="466" spans="1:11" ht="16.5" customHeight="1">
      <c r="A466" s="10"/>
      <c r="B466" s="207" t="s">
        <v>185</v>
      </c>
      <c r="C466" s="2">
        <v>930</v>
      </c>
      <c r="D466" s="141"/>
      <c r="E466" s="57"/>
      <c r="F466" s="57"/>
      <c r="G466" s="57"/>
      <c r="H466" s="57"/>
      <c r="I466" s="57"/>
      <c r="J466" s="57"/>
      <c r="K466" s="8"/>
    </row>
    <row r="467" spans="1:11" ht="16.5" customHeight="1">
      <c r="A467" s="10"/>
      <c r="B467" s="211" t="s">
        <v>213</v>
      </c>
      <c r="C467" s="152">
        <v>950</v>
      </c>
      <c r="D467" s="141"/>
      <c r="E467" s="57"/>
      <c r="F467" s="57"/>
      <c r="G467" s="57"/>
      <c r="H467" s="57"/>
      <c r="I467" s="57"/>
      <c r="J467" s="57"/>
      <c r="K467" s="8"/>
    </row>
    <row r="468" spans="1:5" ht="16.5" customHeight="1">
      <c r="A468" s="10"/>
      <c r="B468" s="205" t="s">
        <v>317</v>
      </c>
      <c r="C468" s="42">
        <v>960</v>
      </c>
      <c r="D468" s="289"/>
      <c r="E468" s="266"/>
    </row>
    <row r="469" spans="1:11" ht="16.5" customHeight="1">
      <c r="A469" s="10"/>
      <c r="B469" s="211" t="s">
        <v>187</v>
      </c>
      <c r="C469" s="152">
        <v>970</v>
      </c>
      <c r="D469" s="289"/>
      <c r="E469" s="57"/>
      <c r="F469" s="57"/>
      <c r="G469" s="57"/>
      <c r="H469" s="57"/>
      <c r="I469" s="57"/>
      <c r="J469" s="57"/>
      <c r="K469" s="8"/>
    </row>
    <row r="470" spans="1:11" ht="16.5" customHeight="1">
      <c r="A470" s="10"/>
      <c r="B470" s="211" t="s">
        <v>188</v>
      </c>
      <c r="C470" s="152">
        <v>990</v>
      </c>
      <c r="D470" s="289"/>
      <c r="E470" s="57"/>
      <c r="F470" s="57"/>
      <c r="G470" s="57"/>
      <c r="H470" s="57"/>
      <c r="I470" s="57"/>
      <c r="J470" s="57"/>
      <c r="K470" s="8"/>
    </row>
    <row r="471" spans="1:11" ht="18.75" customHeight="1" thickBot="1">
      <c r="A471" s="10"/>
      <c r="B471" s="208" t="s">
        <v>189</v>
      </c>
      <c r="C471" s="126">
        <v>9700</v>
      </c>
      <c r="D471" s="307">
        <f>SUM(D464:D470)</f>
        <v>0</v>
      </c>
      <c r="E471" s="8"/>
      <c r="F471" s="8"/>
      <c r="G471" s="8"/>
      <c r="H471" s="8"/>
      <c r="I471" s="8"/>
      <c r="J471" s="8"/>
      <c r="K471" s="8"/>
    </row>
    <row r="472" spans="1:11" ht="18.75" customHeight="1" thickBot="1">
      <c r="A472" s="10"/>
      <c r="B472" s="213" t="s">
        <v>32</v>
      </c>
      <c r="C472" s="71"/>
      <c r="D472" s="375">
        <f>(D471)</f>
        <v>0</v>
      </c>
      <c r="E472" s="57"/>
      <c r="F472" s="8"/>
      <c r="G472" s="57"/>
      <c r="H472" s="57"/>
      <c r="I472" s="57"/>
      <c r="J472" s="57"/>
      <c r="K472" s="8"/>
    </row>
    <row r="473" spans="1:11" ht="9.75" customHeight="1">
      <c r="A473" s="10"/>
      <c r="B473" s="237"/>
      <c r="C473" s="272"/>
      <c r="D473" s="315"/>
      <c r="E473" s="57"/>
      <c r="F473" s="8"/>
      <c r="G473" s="57"/>
      <c r="H473" s="57"/>
      <c r="I473" s="57"/>
      <c r="J473" s="57"/>
      <c r="K473" s="8"/>
    </row>
    <row r="474" spans="1:11" ht="18.75" customHeight="1">
      <c r="A474" s="10"/>
      <c r="B474" s="32" t="str">
        <f>IF(H$2="","Nonspendable Fund Balance",CONCATENATE("Nonspendable Fund Balance, ",LOOKUP(H$2,T$2:T$8,V$2:V$8)))</f>
        <v>Nonspendable Fund Balance, June 30, 2015</v>
      </c>
      <c r="C474" s="45">
        <v>2710</v>
      </c>
      <c r="D474" s="291"/>
      <c r="E474" s="267"/>
      <c r="F474" s="8"/>
      <c r="G474" s="57"/>
      <c r="H474" s="57"/>
      <c r="I474" s="57"/>
      <c r="J474" s="57"/>
      <c r="K474" s="8"/>
    </row>
    <row r="475" spans="1:11" ht="18.75" customHeight="1">
      <c r="A475" s="10"/>
      <c r="B475" s="1" t="str">
        <f>IF(H$2="","Restricted Fund Balance",CONCATENATE("Restricted Fund Balance, ",LOOKUP(H$2,T$2:T$8,V$2:V$8)))</f>
        <v>Restricted Fund Balance, June 30, 2015</v>
      </c>
      <c r="C475" s="2">
        <v>2720</v>
      </c>
      <c r="D475" s="291"/>
      <c r="E475" s="267"/>
      <c r="F475" s="8"/>
      <c r="G475" s="57"/>
      <c r="H475" s="57"/>
      <c r="I475" s="57"/>
      <c r="J475" s="57"/>
      <c r="K475" s="8"/>
    </row>
    <row r="476" spans="1:11" ht="18.75" customHeight="1">
      <c r="A476" s="10"/>
      <c r="B476" s="1" t="str">
        <f>IF(H$2="","Committed Fund Balance",CONCATENATE("Committed Fund Balance, ",LOOKUP(H$2,T$2:T$8,V$2:V$8)))</f>
        <v>Committed Fund Balance, June 30, 2015</v>
      </c>
      <c r="C476" s="2">
        <v>2730</v>
      </c>
      <c r="D476" s="289"/>
      <c r="E476" s="267"/>
      <c r="F476" s="8"/>
      <c r="G476" s="57"/>
      <c r="H476" s="57"/>
      <c r="I476" s="57"/>
      <c r="J476" s="57"/>
      <c r="K476" s="8"/>
    </row>
    <row r="477" spans="1:11" ht="18.75" customHeight="1">
      <c r="A477" s="10"/>
      <c r="B477" s="1" t="str">
        <f>IF(H$2="","Assigned Fund Balance",CONCATENATE("Assigned Fund Balance, ",LOOKUP(H$2,T$2:T$8,V$2:V$8)))</f>
        <v>Assigned Fund Balance, June 30, 2015</v>
      </c>
      <c r="C477" s="2">
        <v>2740</v>
      </c>
      <c r="D477" s="289"/>
      <c r="E477" s="267"/>
      <c r="F477" s="8"/>
      <c r="G477" s="57"/>
      <c r="H477" s="57"/>
      <c r="I477" s="57"/>
      <c r="J477" s="57"/>
      <c r="K477" s="8"/>
    </row>
    <row r="478" spans="1:11" ht="18.75" customHeight="1" thickBot="1">
      <c r="A478" s="10"/>
      <c r="B478" s="1" t="str">
        <f>IF(H$2="","Unassigned Fund Balance",CONCATENATE("Unassigned Fund Balance, ",LOOKUP(H$2,T$2:T$8,V$2:V$8)))</f>
        <v>Unassigned Fund Balance, June 30, 2015</v>
      </c>
      <c r="C478" s="2">
        <v>2750</v>
      </c>
      <c r="D478" s="379"/>
      <c r="E478" s="267"/>
      <c r="F478" s="8"/>
      <c r="G478" s="57"/>
      <c r="H478" s="57"/>
      <c r="I478" s="57"/>
      <c r="J478" s="57"/>
      <c r="K478" s="8"/>
    </row>
    <row r="479" spans="1:11" ht="18.75" customHeight="1" thickBot="1">
      <c r="A479" s="10"/>
      <c r="B479" s="217" t="s">
        <v>286</v>
      </c>
      <c r="C479" s="25">
        <v>2700</v>
      </c>
      <c r="D479" s="340">
        <f>SUM(D474:D478)</f>
        <v>0</v>
      </c>
      <c r="E479" s="57"/>
      <c r="F479" s="8"/>
      <c r="G479" s="57"/>
      <c r="H479" s="57"/>
      <c r="I479" s="57"/>
      <c r="J479" s="57"/>
      <c r="K479" s="8"/>
    </row>
    <row r="480" spans="1:11" ht="18.75" customHeight="1">
      <c r="A480" s="10"/>
      <c r="B480" s="420" t="s">
        <v>400</v>
      </c>
      <c r="C480" s="86"/>
      <c r="D480" s="55"/>
      <c r="E480" s="57"/>
      <c r="F480" s="8"/>
      <c r="G480" s="57"/>
      <c r="H480" s="57"/>
      <c r="I480" s="57"/>
      <c r="J480" s="57"/>
      <c r="K480" s="8"/>
    </row>
    <row r="481" spans="1:11" ht="18.75" customHeight="1" thickBot="1">
      <c r="A481" s="10"/>
      <c r="B481" s="214" t="s">
        <v>205</v>
      </c>
      <c r="C481" s="91"/>
      <c r="D481" s="311">
        <f>D461+D472+D479</f>
        <v>0</v>
      </c>
      <c r="E481" s="57"/>
      <c r="F481" s="8"/>
      <c r="G481" s="57"/>
      <c r="H481" s="57"/>
      <c r="I481" s="57"/>
      <c r="J481" s="57"/>
      <c r="K481" s="8"/>
    </row>
    <row r="482" ht="16.5" thickTop="1">
      <c r="A482" s="10"/>
    </row>
    <row r="483" spans="1:6" ht="15.75">
      <c r="A483" s="10"/>
      <c r="B483" s="9" t="s">
        <v>33</v>
      </c>
      <c r="F483" s="99"/>
    </row>
    <row r="484" spans="1:6" ht="15.75">
      <c r="A484" s="10"/>
      <c r="F484" s="99"/>
    </row>
    <row r="485" spans="1:6" ht="15.75">
      <c r="A485" s="10"/>
      <c r="F485" s="99"/>
    </row>
    <row r="486" spans="1:4" ht="15.75">
      <c r="A486" s="10" t="s">
        <v>86</v>
      </c>
      <c r="B486" s="38" t="str">
        <f>$B$1</f>
        <v>DISTRICT SCHOOL BOARD OF OKEECHOBEE COUNTY</v>
      </c>
      <c r="C486" s="8"/>
      <c r="D486" s="276"/>
    </row>
    <row r="487" spans="1:4" ht="15.75">
      <c r="A487" s="10"/>
      <c r="B487" s="12" t="s">
        <v>8</v>
      </c>
      <c r="C487" s="8"/>
      <c r="D487" s="276"/>
    </row>
    <row r="488" spans="1:4" ht="15.75">
      <c r="A488" s="10"/>
      <c r="B488" s="12" t="str">
        <f>$B$39</f>
        <v>For Fiscal Year Ending June 30, 2015</v>
      </c>
      <c r="C488" s="8"/>
      <c r="D488" s="276"/>
    </row>
    <row r="489" spans="1:4" ht="13.5" customHeight="1">
      <c r="A489" s="10"/>
      <c r="B489" s="8"/>
      <c r="C489" s="8"/>
      <c r="D489" s="276"/>
    </row>
    <row r="490" spans="1:4" ht="13.5" customHeight="1">
      <c r="A490" s="10"/>
      <c r="B490" s="12" t="s">
        <v>274</v>
      </c>
      <c r="C490" s="8"/>
      <c r="D490" s="276"/>
    </row>
    <row r="491" spans="1:5" ht="13.5" customHeight="1">
      <c r="A491" s="10"/>
      <c r="B491" s="11" t="s">
        <v>276</v>
      </c>
      <c r="C491" s="8"/>
      <c r="D491" s="65" t="s">
        <v>101</v>
      </c>
      <c r="E491" s="264"/>
    </row>
    <row r="492" spans="1:4" ht="18" customHeight="1">
      <c r="A492" s="10"/>
      <c r="B492" s="401"/>
      <c r="C492" s="123" t="s">
        <v>9</v>
      </c>
      <c r="D492" s="130"/>
    </row>
    <row r="493" spans="1:4" ht="13.5" customHeight="1">
      <c r="A493" s="10"/>
      <c r="B493" s="402" t="s">
        <v>10</v>
      </c>
      <c r="C493" s="2" t="s">
        <v>11</v>
      </c>
      <c r="D493" s="316"/>
    </row>
    <row r="494" spans="1:4" ht="18" customHeight="1">
      <c r="A494" s="10"/>
      <c r="B494" s="226" t="s">
        <v>35</v>
      </c>
      <c r="C494" s="44"/>
      <c r="D494" s="318"/>
    </row>
    <row r="495" spans="1:4" ht="18" customHeight="1">
      <c r="A495" s="10"/>
      <c r="B495" s="207" t="s">
        <v>131</v>
      </c>
      <c r="C495" s="45">
        <v>3199</v>
      </c>
      <c r="D495" s="291"/>
    </row>
    <row r="496" spans="1:4" ht="18" customHeight="1" thickBot="1">
      <c r="A496" s="10"/>
      <c r="B496" s="207" t="s">
        <v>132</v>
      </c>
      <c r="C496" s="71">
        <v>3100</v>
      </c>
      <c r="D496" s="258">
        <f>SUM(D495:D495)</f>
        <v>0</v>
      </c>
    </row>
    <row r="497" spans="1:4" ht="18" customHeight="1">
      <c r="A497" s="10"/>
      <c r="B497" s="227" t="s">
        <v>120</v>
      </c>
      <c r="C497" s="70"/>
      <c r="D497" s="290"/>
    </row>
    <row r="498" spans="1:4" ht="18" customHeight="1">
      <c r="A498" s="10"/>
      <c r="B498" s="205" t="s">
        <v>277</v>
      </c>
      <c r="C498" s="45">
        <v>3269</v>
      </c>
      <c r="D498" s="141"/>
    </row>
    <row r="499" spans="1:4" ht="18" customHeight="1">
      <c r="A499" s="10"/>
      <c r="B499" s="205" t="s">
        <v>192</v>
      </c>
      <c r="C499" s="43">
        <v>3299</v>
      </c>
      <c r="D499" s="141"/>
    </row>
    <row r="500" spans="1:4" ht="18" customHeight="1" thickBot="1">
      <c r="A500" s="10"/>
      <c r="B500" s="399" t="s">
        <v>347</v>
      </c>
      <c r="C500" s="400">
        <v>3200</v>
      </c>
      <c r="D500" s="258">
        <f>SUM(D498:D499)</f>
        <v>0</v>
      </c>
    </row>
    <row r="501" spans="1:4" ht="18" customHeight="1">
      <c r="A501" s="10"/>
      <c r="B501" s="223" t="s">
        <v>13</v>
      </c>
      <c r="C501" s="48"/>
      <c r="D501" s="257"/>
    </row>
    <row r="502" spans="1:4" ht="18" customHeight="1">
      <c r="A502" s="10"/>
      <c r="B502" s="205" t="s">
        <v>212</v>
      </c>
      <c r="C502" s="45">
        <v>3399</v>
      </c>
      <c r="D502" s="141"/>
    </row>
    <row r="503" spans="1:4" ht="18" customHeight="1" thickBot="1">
      <c r="A503" s="10"/>
      <c r="B503" s="205" t="s">
        <v>150</v>
      </c>
      <c r="C503" s="400">
        <v>3300</v>
      </c>
      <c r="D503" s="258">
        <f>SUM(D502:D502)</f>
        <v>0</v>
      </c>
    </row>
    <row r="504" spans="1:4" ht="18" customHeight="1">
      <c r="A504" s="10"/>
      <c r="B504" s="223" t="s">
        <v>14</v>
      </c>
      <c r="C504" s="48"/>
      <c r="D504" s="257"/>
    </row>
    <row r="505" spans="1:4" ht="18" customHeight="1">
      <c r="A505" s="10"/>
      <c r="B505" s="205" t="s">
        <v>340</v>
      </c>
      <c r="C505" s="45">
        <v>3430</v>
      </c>
      <c r="D505" s="141"/>
    </row>
    <row r="506" spans="1:4" ht="18" customHeight="1">
      <c r="A506" s="10"/>
      <c r="B506" s="205" t="s">
        <v>399</v>
      </c>
      <c r="C506" s="45">
        <v>3440</v>
      </c>
      <c r="D506" s="141"/>
    </row>
    <row r="507" spans="1:4" ht="18" customHeight="1">
      <c r="A507" s="10"/>
      <c r="B507" s="205" t="s">
        <v>196</v>
      </c>
      <c r="C507" s="43">
        <v>3495</v>
      </c>
      <c r="D507" s="141"/>
    </row>
    <row r="508" spans="1:4" ht="18" customHeight="1" thickBot="1">
      <c r="A508" s="10"/>
      <c r="B508" s="205" t="s">
        <v>164</v>
      </c>
      <c r="C508" s="400">
        <v>3400</v>
      </c>
      <c r="D508" s="258">
        <f>SUM(D505:D507)</f>
        <v>0</v>
      </c>
    </row>
    <row r="509" spans="1:4" ht="18" customHeight="1" thickBot="1">
      <c r="A509" s="10"/>
      <c r="B509" s="213" t="s">
        <v>15</v>
      </c>
      <c r="C509" s="95"/>
      <c r="D509" s="258">
        <f>D496+D500+D508+D503</f>
        <v>0</v>
      </c>
    </row>
    <row r="510" spans="1:4" ht="18" customHeight="1">
      <c r="A510" s="10"/>
      <c r="B510" s="216" t="s">
        <v>16</v>
      </c>
      <c r="C510" s="96"/>
      <c r="D510" s="257"/>
    </row>
    <row r="511" spans="1:4" ht="18" customHeight="1">
      <c r="A511" s="10"/>
      <c r="B511" s="229" t="s">
        <v>123</v>
      </c>
      <c r="C511" s="152">
        <v>3730</v>
      </c>
      <c r="D511" s="141"/>
    </row>
    <row r="512" spans="1:4" ht="18" customHeight="1">
      <c r="A512" s="10"/>
      <c r="B512" s="229" t="s">
        <v>70</v>
      </c>
      <c r="C512" s="152">
        <v>3740</v>
      </c>
      <c r="D512" s="141"/>
    </row>
    <row r="513" spans="1:4" ht="18" customHeight="1">
      <c r="A513" s="10"/>
      <c r="B513" s="226" t="s">
        <v>17</v>
      </c>
      <c r="C513" s="123"/>
      <c r="D513" s="263"/>
    </row>
    <row r="514" spans="1:4" ht="18" customHeight="1">
      <c r="A514" s="10"/>
      <c r="B514" s="207" t="s">
        <v>197</v>
      </c>
      <c r="C514" s="2">
        <v>3610</v>
      </c>
      <c r="D514" s="141"/>
    </row>
    <row r="515" spans="1:4" ht="18" customHeight="1">
      <c r="A515" s="10"/>
      <c r="B515" s="207" t="s">
        <v>165</v>
      </c>
      <c r="C515" s="2">
        <v>3620</v>
      </c>
      <c r="D515" s="141"/>
    </row>
    <row r="516" spans="1:4" ht="18" customHeight="1">
      <c r="A516" s="10"/>
      <c r="B516" s="207" t="s">
        <v>166</v>
      </c>
      <c r="C516" s="2">
        <v>3630</v>
      </c>
      <c r="D516" s="141"/>
    </row>
    <row r="517" spans="1:4" ht="18" customHeight="1">
      <c r="A517" s="10"/>
      <c r="B517" s="211" t="s">
        <v>213</v>
      </c>
      <c r="C517" s="152">
        <v>3650</v>
      </c>
      <c r="D517" s="141"/>
    </row>
    <row r="518" spans="1:13" ht="18" customHeight="1">
      <c r="A518" s="10"/>
      <c r="B518" s="208" t="s">
        <v>318</v>
      </c>
      <c r="C518" s="25">
        <v>3660</v>
      </c>
      <c r="D518" s="289"/>
      <c r="E518" s="268"/>
      <c r="F518" s="63"/>
      <c r="G518" s="63"/>
      <c r="H518" s="63"/>
      <c r="I518" s="63"/>
      <c r="J518" s="63"/>
      <c r="K518" s="63"/>
      <c r="L518" s="63"/>
      <c r="M518" s="63"/>
    </row>
    <row r="519" spans="1:4" ht="18" customHeight="1">
      <c r="A519" s="10"/>
      <c r="B519" s="211" t="s">
        <v>168</v>
      </c>
      <c r="C519" s="152">
        <v>3670</v>
      </c>
      <c r="D519" s="289"/>
    </row>
    <row r="520" spans="1:4" ht="18" customHeight="1">
      <c r="A520" s="10"/>
      <c r="B520" s="211" t="s">
        <v>169</v>
      </c>
      <c r="C520" s="152">
        <v>3690</v>
      </c>
      <c r="D520" s="289"/>
    </row>
    <row r="521" spans="1:4" ht="18" customHeight="1" thickBot="1">
      <c r="A521" s="10"/>
      <c r="B521" s="207" t="s">
        <v>170</v>
      </c>
      <c r="C521" s="71">
        <v>3600</v>
      </c>
      <c r="D521" s="258">
        <f>SUM(D514:D520)</f>
        <v>0</v>
      </c>
    </row>
    <row r="522" spans="1:4" ht="18" customHeight="1" thickBot="1">
      <c r="A522" s="10"/>
      <c r="B522" s="216" t="s">
        <v>18</v>
      </c>
      <c r="C522" s="135"/>
      <c r="D522" s="375">
        <f>SUM(D511:D512)+D521</f>
        <v>0</v>
      </c>
    </row>
    <row r="523" spans="1:4" ht="18" customHeight="1">
      <c r="A523" s="10"/>
      <c r="B523" s="228"/>
      <c r="C523" s="240"/>
      <c r="D523" s="315"/>
    </row>
    <row r="524" spans="1:5" ht="16.5" thickBot="1">
      <c r="A524" s="10"/>
      <c r="B524" s="1" t="str">
        <f>IF(H2="","Fund Balance",CONCATENATE("Fund Balance, ",LOOKUP(H2,T2:T8,U2:U8)))</f>
        <v>Fund Balance, July 1, 2014</v>
      </c>
      <c r="C524" s="45">
        <v>2800</v>
      </c>
      <c r="D524" s="377"/>
      <c r="E524" s="266"/>
    </row>
    <row r="525" spans="1:4" ht="15.75">
      <c r="A525" s="10"/>
      <c r="B525" s="216" t="s">
        <v>36</v>
      </c>
      <c r="C525" s="70"/>
      <c r="D525" s="140"/>
    </row>
    <row r="526" spans="1:4" ht="16.5" thickBot="1">
      <c r="A526" s="10"/>
      <c r="B526" s="408" t="s">
        <v>403</v>
      </c>
      <c r="C526" s="5"/>
      <c r="D526" s="144">
        <f>(D509+D522+D524)</f>
        <v>0</v>
      </c>
    </row>
    <row r="527" ht="16.5" thickTop="1">
      <c r="A527" s="10"/>
    </row>
    <row r="528" spans="1:6" ht="15.75">
      <c r="A528" s="10"/>
      <c r="B528" s="9" t="s">
        <v>33</v>
      </c>
      <c r="F528" s="99"/>
    </row>
    <row r="529" spans="1:6" ht="15.75">
      <c r="A529" s="10"/>
      <c r="F529" s="99"/>
    </row>
    <row r="530" spans="1:6" ht="15.75">
      <c r="A530" s="10"/>
      <c r="F530" s="99"/>
    </row>
    <row r="531" spans="1:4" ht="15.75">
      <c r="A531" s="10" t="s">
        <v>55</v>
      </c>
      <c r="B531" s="38" t="str">
        <f>$B$1</f>
        <v>DISTRICT SCHOOL BOARD OF OKEECHOBEE COUNTY</v>
      </c>
      <c r="C531" s="8"/>
      <c r="D531" s="276"/>
    </row>
    <row r="532" spans="1:4" ht="15.75">
      <c r="A532" s="10"/>
      <c r="B532" s="12" t="s">
        <v>8</v>
      </c>
      <c r="C532" s="8"/>
      <c r="D532" s="276"/>
    </row>
    <row r="533" spans="1:4" ht="15.75">
      <c r="A533" s="10"/>
      <c r="B533" s="12" t="str">
        <f>$B$39</f>
        <v>For Fiscal Year Ending June 30, 2015</v>
      </c>
      <c r="C533" s="8"/>
      <c r="D533" s="276"/>
    </row>
    <row r="534" spans="1:4" ht="13.5" customHeight="1">
      <c r="A534" s="10"/>
      <c r="B534" s="8"/>
      <c r="C534" s="8"/>
      <c r="D534" s="276"/>
    </row>
    <row r="535" spans="1:11" ht="13.5" customHeight="1">
      <c r="A535" s="10"/>
      <c r="B535" s="11" t="s">
        <v>348</v>
      </c>
      <c r="C535" s="8"/>
      <c r="E535" s="264"/>
      <c r="K535" s="65" t="s">
        <v>102</v>
      </c>
    </row>
    <row r="536" spans="1:11" ht="18.75" customHeight="1">
      <c r="A536" s="10"/>
      <c r="B536" s="66"/>
      <c r="C536" s="123" t="s">
        <v>9</v>
      </c>
      <c r="D536" s="67" t="s">
        <v>21</v>
      </c>
      <c r="E536" s="123" t="s">
        <v>22</v>
      </c>
      <c r="F536" s="123" t="s">
        <v>23</v>
      </c>
      <c r="G536" s="123" t="s">
        <v>24</v>
      </c>
      <c r="H536" s="123" t="s">
        <v>25</v>
      </c>
      <c r="I536" s="123" t="s">
        <v>26</v>
      </c>
      <c r="J536" s="123" t="s">
        <v>27</v>
      </c>
      <c r="K536" s="123" t="s">
        <v>41</v>
      </c>
    </row>
    <row r="537" spans="1:11" ht="18.75" customHeight="1">
      <c r="A537" s="10"/>
      <c r="B537" s="241" t="s">
        <v>28</v>
      </c>
      <c r="C537" s="2" t="s">
        <v>11</v>
      </c>
      <c r="D537" s="2"/>
      <c r="E537" s="2">
        <v>100</v>
      </c>
      <c r="F537" s="2">
        <v>200</v>
      </c>
      <c r="G537" s="2">
        <v>300</v>
      </c>
      <c r="H537" s="2">
        <v>400</v>
      </c>
      <c r="I537" s="2">
        <v>500</v>
      </c>
      <c r="J537" s="2">
        <v>600</v>
      </c>
      <c r="K537" s="2">
        <v>700</v>
      </c>
    </row>
    <row r="538" spans="1:11" ht="18.75" customHeight="1">
      <c r="A538" s="10"/>
      <c r="B538" s="1" t="s">
        <v>171</v>
      </c>
      <c r="C538" s="2">
        <v>5000</v>
      </c>
      <c r="D538" s="300">
        <f>SUM(E538:K538)</f>
        <v>0</v>
      </c>
      <c r="E538" s="94"/>
      <c r="F538" s="94"/>
      <c r="G538" s="94"/>
      <c r="H538" s="94"/>
      <c r="I538" s="94"/>
      <c r="J538" s="94"/>
      <c r="K538" s="94"/>
    </row>
    <row r="539" spans="1:11" ht="18.75" customHeight="1">
      <c r="A539" s="10"/>
      <c r="B539" s="1" t="s">
        <v>344</v>
      </c>
      <c r="C539" s="2">
        <v>6100</v>
      </c>
      <c r="D539" s="300">
        <f aca="true" t="shared" si="10" ref="D539:D556">SUM(E539:K539)</f>
        <v>0</v>
      </c>
      <c r="E539" s="94"/>
      <c r="F539" s="94"/>
      <c r="G539" s="94"/>
      <c r="H539" s="94"/>
      <c r="I539" s="94"/>
      <c r="J539" s="94"/>
      <c r="K539" s="94"/>
    </row>
    <row r="540" spans="1:12" ht="18.75" customHeight="1">
      <c r="A540" s="10"/>
      <c r="B540" s="1" t="s">
        <v>172</v>
      </c>
      <c r="C540" s="2">
        <v>6200</v>
      </c>
      <c r="D540" s="300">
        <f t="shared" si="10"/>
        <v>0</v>
      </c>
      <c r="E540" s="94"/>
      <c r="F540" s="94"/>
      <c r="G540" s="94"/>
      <c r="H540" s="94"/>
      <c r="I540" s="94"/>
      <c r="J540" s="94"/>
      <c r="K540" s="94"/>
      <c r="L540" s="64"/>
    </row>
    <row r="541" spans="1:12" ht="18.75" customHeight="1">
      <c r="A541" s="10"/>
      <c r="B541" s="1" t="s">
        <v>173</v>
      </c>
      <c r="C541" s="2">
        <v>6300</v>
      </c>
      <c r="D541" s="300">
        <f t="shared" si="10"/>
        <v>0</v>
      </c>
      <c r="E541" s="94"/>
      <c r="F541" s="94"/>
      <c r="G541" s="94"/>
      <c r="H541" s="94"/>
      <c r="I541" s="94"/>
      <c r="J541" s="94"/>
      <c r="K541" s="94"/>
      <c r="L541" s="64"/>
    </row>
    <row r="542" spans="1:12" ht="18.75" customHeight="1">
      <c r="A542" s="10"/>
      <c r="B542" s="1" t="s">
        <v>174</v>
      </c>
      <c r="C542" s="2">
        <v>6400</v>
      </c>
      <c r="D542" s="300">
        <f t="shared" si="10"/>
        <v>0</v>
      </c>
      <c r="E542" s="94"/>
      <c r="F542" s="94"/>
      <c r="G542" s="94"/>
      <c r="H542" s="94"/>
      <c r="I542" s="94"/>
      <c r="J542" s="94"/>
      <c r="K542" s="94"/>
      <c r="L542" s="64"/>
    </row>
    <row r="543" spans="1:12" ht="18.75" customHeight="1">
      <c r="A543" s="10"/>
      <c r="B543" s="1" t="s">
        <v>328</v>
      </c>
      <c r="C543" s="2">
        <v>6500</v>
      </c>
      <c r="D543" s="300">
        <f t="shared" si="10"/>
        <v>0</v>
      </c>
      <c r="E543" s="94"/>
      <c r="F543" s="94"/>
      <c r="G543" s="94"/>
      <c r="H543" s="94"/>
      <c r="I543" s="94"/>
      <c r="J543" s="94"/>
      <c r="K543" s="94"/>
      <c r="L543" s="64"/>
    </row>
    <row r="544" spans="1:12" ht="18.75" customHeight="1">
      <c r="A544" s="10"/>
      <c r="B544" s="229" t="s">
        <v>310</v>
      </c>
      <c r="C544" s="2">
        <v>7100</v>
      </c>
      <c r="D544" s="300">
        <f t="shared" si="10"/>
        <v>0</v>
      </c>
      <c r="E544" s="94"/>
      <c r="F544" s="94"/>
      <c r="G544" s="94"/>
      <c r="H544" s="94"/>
      <c r="I544" s="94"/>
      <c r="J544" s="94"/>
      <c r="K544" s="94"/>
      <c r="L544" s="64"/>
    </row>
    <row r="545" spans="1:12" ht="18.75" customHeight="1">
      <c r="A545" s="10"/>
      <c r="B545" s="1" t="s">
        <v>175</v>
      </c>
      <c r="C545" s="2">
        <v>7200</v>
      </c>
      <c r="D545" s="300">
        <f t="shared" si="10"/>
        <v>0</v>
      </c>
      <c r="E545" s="94"/>
      <c r="F545" s="94"/>
      <c r="G545" s="94"/>
      <c r="H545" s="94"/>
      <c r="I545" s="94"/>
      <c r="J545" s="94"/>
      <c r="K545" s="94"/>
      <c r="L545" s="64"/>
    </row>
    <row r="546" spans="1:12" ht="18.75" customHeight="1">
      <c r="A546" s="10"/>
      <c r="B546" s="1" t="s">
        <v>176</v>
      </c>
      <c r="C546" s="2">
        <v>7300</v>
      </c>
      <c r="D546" s="300">
        <f t="shared" si="10"/>
        <v>0</v>
      </c>
      <c r="E546" s="94"/>
      <c r="F546" s="94"/>
      <c r="G546" s="94"/>
      <c r="H546" s="94"/>
      <c r="I546" s="94"/>
      <c r="J546" s="94"/>
      <c r="K546" s="94"/>
      <c r="L546" s="64"/>
    </row>
    <row r="547" spans="1:12" ht="18.75" customHeight="1">
      <c r="A547" s="10"/>
      <c r="B547" s="1" t="s">
        <v>177</v>
      </c>
      <c r="C547" s="2">
        <v>7400</v>
      </c>
      <c r="D547" s="300">
        <f t="shared" si="10"/>
        <v>0</v>
      </c>
      <c r="E547" s="94"/>
      <c r="F547" s="94"/>
      <c r="G547" s="94"/>
      <c r="H547" s="94"/>
      <c r="I547" s="94"/>
      <c r="J547" s="94"/>
      <c r="K547" s="94"/>
      <c r="L547" s="64"/>
    </row>
    <row r="548" spans="1:12" ht="18.75" customHeight="1">
      <c r="A548" s="10"/>
      <c r="B548" s="1" t="s">
        <v>178</v>
      </c>
      <c r="C548" s="2">
        <v>7500</v>
      </c>
      <c r="D548" s="300">
        <f t="shared" si="10"/>
        <v>0</v>
      </c>
      <c r="E548" s="94"/>
      <c r="F548" s="94"/>
      <c r="G548" s="94"/>
      <c r="H548" s="94"/>
      <c r="I548" s="94"/>
      <c r="J548" s="94"/>
      <c r="K548" s="94"/>
      <c r="L548" s="64"/>
    </row>
    <row r="549" spans="1:12" ht="18.75" customHeight="1">
      <c r="A549" s="10"/>
      <c r="B549" s="1" t="s">
        <v>214</v>
      </c>
      <c r="C549" s="2">
        <v>7600</v>
      </c>
      <c r="D549" s="300">
        <f t="shared" si="10"/>
        <v>0</v>
      </c>
      <c r="E549" s="94"/>
      <c r="F549" s="94"/>
      <c r="G549" s="94"/>
      <c r="H549" s="94"/>
      <c r="I549" s="94"/>
      <c r="J549" s="94"/>
      <c r="K549" s="94"/>
      <c r="L549" s="64"/>
    </row>
    <row r="550" spans="1:12" ht="18.75" customHeight="1">
      <c r="A550" s="10"/>
      <c r="B550" s="1" t="s">
        <v>179</v>
      </c>
      <c r="C550" s="2">
        <v>7700</v>
      </c>
      <c r="D550" s="300">
        <f t="shared" si="10"/>
        <v>0</v>
      </c>
      <c r="E550" s="94"/>
      <c r="F550" s="94"/>
      <c r="G550" s="94"/>
      <c r="H550" s="94"/>
      <c r="I550" s="94"/>
      <c r="J550" s="94"/>
      <c r="K550" s="94"/>
      <c r="L550" s="64"/>
    </row>
    <row r="551" spans="1:12" ht="18.75" customHeight="1">
      <c r="A551" s="10"/>
      <c r="B551" s="1" t="s">
        <v>343</v>
      </c>
      <c r="C551" s="2">
        <v>7800</v>
      </c>
      <c r="D551" s="300">
        <f t="shared" si="10"/>
        <v>0</v>
      </c>
      <c r="E551" s="94"/>
      <c r="F551" s="94"/>
      <c r="G551" s="94"/>
      <c r="H551" s="94"/>
      <c r="I551" s="94"/>
      <c r="J551" s="94"/>
      <c r="K551" s="94"/>
      <c r="L551" s="64"/>
    </row>
    <row r="552" spans="1:12" ht="18.75" customHeight="1">
      <c r="A552" s="10"/>
      <c r="B552" s="1" t="s">
        <v>180</v>
      </c>
      <c r="C552" s="2">
        <v>7900</v>
      </c>
      <c r="D552" s="300">
        <f t="shared" si="10"/>
        <v>0</v>
      </c>
      <c r="E552" s="94"/>
      <c r="F552" s="94"/>
      <c r="G552" s="94"/>
      <c r="H552" s="94"/>
      <c r="I552" s="94"/>
      <c r="J552" s="94"/>
      <c r="K552" s="94"/>
      <c r="L552" s="64"/>
    </row>
    <row r="553" spans="1:12" ht="18.75" customHeight="1">
      <c r="A553" s="10"/>
      <c r="B553" s="1" t="s">
        <v>181</v>
      </c>
      <c r="C553" s="2">
        <v>8100</v>
      </c>
      <c r="D553" s="300">
        <f t="shared" si="10"/>
        <v>0</v>
      </c>
      <c r="E553" s="94"/>
      <c r="F553" s="94"/>
      <c r="G553" s="94"/>
      <c r="H553" s="94"/>
      <c r="I553" s="94"/>
      <c r="J553" s="94"/>
      <c r="K553" s="94"/>
      <c r="L553" s="64"/>
    </row>
    <row r="554" spans="1:12" ht="18.75" customHeight="1">
      <c r="A554" s="10"/>
      <c r="B554" s="1" t="s">
        <v>182</v>
      </c>
      <c r="C554" s="2">
        <v>8200</v>
      </c>
      <c r="D554" s="300">
        <f t="shared" si="10"/>
        <v>0</v>
      </c>
      <c r="E554" s="94"/>
      <c r="F554" s="94"/>
      <c r="G554" s="94"/>
      <c r="H554" s="94"/>
      <c r="I554" s="94"/>
      <c r="J554" s="94"/>
      <c r="K554" s="94"/>
      <c r="L554" s="64"/>
    </row>
    <row r="555" spans="1:12" ht="18.75" customHeight="1">
      <c r="A555" s="10"/>
      <c r="B555" s="1" t="s">
        <v>183</v>
      </c>
      <c r="C555" s="2">
        <v>9100</v>
      </c>
      <c r="D555" s="300">
        <f t="shared" si="10"/>
        <v>0</v>
      </c>
      <c r="E555" s="94"/>
      <c r="F555" s="94"/>
      <c r="G555" s="94"/>
      <c r="H555" s="94"/>
      <c r="I555" s="94"/>
      <c r="J555" s="94"/>
      <c r="K555" s="94"/>
      <c r="L555" s="64"/>
    </row>
    <row r="556" spans="1:12" ht="18.75" customHeight="1" thickBot="1">
      <c r="A556" s="10"/>
      <c r="B556" s="1" t="s">
        <v>225</v>
      </c>
      <c r="C556" s="2">
        <v>9300</v>
      </c>
      <c r="D556" s="301">
        <f t="shared" si="10"/>
        <v>0</v>
      </c>
      <c r="E556" s="440"/>
      <c r="F556" s="440"/>
      <c r="G556" s="440"/>
      <c r="H556" s="440"/>
      <c r="I556" s="440"/>
      <c r="J556" s="376"/>
      <c r="K556" s="440"/>
      <c r="L556" s="64"/>
    </row>
    <row r="557" spans="1:12" ht="18.75" customHeight="1" thickBot="1">
      <c r="A557" s="10"/>
      <c r="B557" s="213" t="s">
        <v>29</v>
      </c>
      <c r="C557" s="5"/>
      <c r="D557" s="340">
        <f>SUM(E557:K557)</f>
        <v>0</v>
      </c>
      <c r="E557" s="47">
        <f aca="true" t="shared" si="11" ref="E557:K557">SUM(E538:E556)</f>
        <v>0</v>
      </c>
      <c r="F557" s="47">
        <f t="shared" si="11"/>
        <v>0</v>
      </c>
      <c r="G557" s="47">
        <f t="shared" si="11"/>
        <v>0</v>
      </c>
      <c r="H557" s="47">
        <f t="shared" si="11"/>
        <v>0</v>
      </c>
      <c r="I557" s="47">
        <f t="shared" si="11"/>
        <v>0</v>
      </c>
      <c r="J557" s="47">
        <f t="shared" si="11"/>
        <v>0</v>
      </c>
      <c r="K557" s="47">
        <f t="shared" si="11"/>
        <v>0</v>
      </c>
      <c r="L557" s="64"/>
    </row>
    <row r="558" spans="1:12" ht="15" customHeight="1">
      <c r="A558" s="10"/>
      <c r="B558" s="228" t="s">
        <v>30</v>
      </c>
      <c r="C558" s="67"/>
      <c r="D558" s="317"/>
      <c r="E558" s="8"/>
      <c r="F558" s="8"/>
      <c r="G558" s="8"/>
      <c r="H558" s="8"/>
      <c r="I558" s="8"/>
      <c r="J558" s="8"/>
      <c r="K558" s="8"/>
      <c r="L558" s="64"/>
    </row>
    <row r="559" spans="1:11" ht="15" customHeight="1">
      <c r="A559" s="10"/>
      <c r="B559" s="227" t="s">
        <v>48</v>
      </c>
      <c r="C559" s="70"/>
      <c r="D559" s="140"/>
      <c r="E559" s="57"/>
      <c r="F559" s="57"/>
      <c r="G559" s="57"/>
      <c r="H559" s="57"/>
      <c r="I559" s="57"/>
      <c r="J559" s="57"/>
      <c r="K559" s="8"/>
    </row>
    <row r="560" spans="1:11" ht="16.5" customHeight="1">
      <c r="A560" s="10"/>
      <c r="B560" s="207" t="s">
        <v>203</v>
      </c>
      <c r="C560" s="2">
        <v>910</v>
      </c>
      <c r="D560" s="141"/>
      <c r="E560" s="57"/>
      <c r="F560" s="57"/>
      <c r="G560" s="57"/>
      <c r="H560" s="57"/>
      <c r="I560" s="57"/>
      <c r="J560" s="57"/>
      <c r="K560" s="8"/>
    </row>
    <row r="561" spans="1:11" ht="16.5" customHeight="1">
      <c r="A561" s="10"/>
      <c r="B561" s="207" t="s">
        <v>184</v>
      </c>
      <c r="C561" s="2">
        <v>920</v>
      </c>
      <c r="D561" s="141"/>
      <c r="E561" s="57"/>
      <c r="F561" s="57"/>
      <c r="G561" s="57"/>
      <c r="H561" s="57"/>
      <c r="I561" s="57"/>
      <c r="J561" s="57"/>
      <c r="K561" s="8"/>
    </row>
    <row r="562" spans="1:11" ht="16.5" customHeight="1">
      <c r="A562" s="10"/>
      <c r="B562" s="207" t="s">
        <v>185</v>
      </c>
      <c r="C562" s="2">
        <v>930</v>
      </c>
      <c r="D562" s="141"/>
      <c r="E562" s="57"/>
      <c r="F562" s="57"/>
      <c r="G562" s="57"/>
      <c r="H562" s="57"/>
      <c r="I562" s="57"/>
      <c r="J562" s="57"/>
      <c r="K562" s="8"/>
    </row>
    <row r="563" spans="1:11" ht="16.5" customHeight="1">
      <c r="A563" s="10"/>
      <c r="B563" s="211" t="s">
        <v>213</v>
      </c>
      <c r="C563" s="152">
        <v>950</v>
      </c>
      <c r="D563" s="141"/>
      <c r="E563" s="57"/>
      <c r="F563" s="57"/>
      <c r="G563" s="57"/>
      <c r="H563" s="57"/>
      <c r="I563" s="57"/>
      <c r="J563" s="57"/>
      <c r="K563" s="8"/>
    </row>
    <row r="564" spans="1:5" ht="16.5" customHeight="1">
      <c r="A564" s="10"/>
      <c r="B564" s="205" t="s">
        <v>317</v>
      </c>
      <c r="C564" s="42">
        <v>960</v>
      </c>
      <c r="D564" s="289"/>
      <c r="E564" s="266"/>
    </row>
    <row r="565" spans="1:11" ht="16.5" customHeight="1">
      <c r="A565" s="10"/>
      <c r="B565" s="211" t="s">
        <v>187</v>
      </c>
      <c r="C565" s="152">
        <v>970</v>
      </c>
      <c r="D565" s="289"/>
      <c r="E565" s="57"/>
      <c r="F565" s="57"/>
      <c r="G565" s="57"/>
      <c r="H565" s="57"/>
      <c r="I565" s="57"/>
      <c r="J565" s="57"/>
      <c r="K565" s="8"/>
    </row>
    <row r="566" spans="1:11" ht="16.5" customHeight="1">
      <c r="A566" s="10"/>
      <c r="B566" s="211" t="s">
        <v>188</v>
      </c>
      <c r="C566" s="152">
        <v>990</v>
      </c>
      <c r="D566" s="289"/>
      <c r="E566" s="57"/>
      <c r="F566" s="57"/>
      <c r="G566" s="57"/>
      <c r="H566" s="57"/>
      <c r="I566" s="57"/>
      <c r="J566" s="57"/>
      <c r="K566" s="8"/>
    </row>
    <row r="567" spans="1:11" ht="18.75" customHeight="1" thickBot="1">
      <c r="A567" s="10"/>
      <c r="B567" s="208" t="s">
        <v>189</v>
      </c>
      <c r="C567" s="126">
        <v>9700</v>
      </c>
      <c r="D567" s="307">
        <f>SUM(D560:D566)</f>
        <v>0</v>
      </c>
      <c r="E567" s="8"/>
      <c r="F567" s="8"/>
      <c r="G567" s="8"/>
      <c r="H567" s="8"/>
      <c r="I567" s="8"/>
      <c r="J567" s="8"/>
      <c r="K567" s="8"/>
    </row>
    <row r="568" spans="1:11" ht="18.75" customHeight="1" thickBot="1">
      <c r="A568" s="10"/>
      <c r="B568" s="213" t="s">
        <v>32</v>
      </c>
      <c r="C568" s="71"/>
      <c r="D568" s="375">
        <f>(D567)</f>
        <v>0</v>
      </c>
      <c r="E568" s="57"/>
      <c r="F568" s="8"/>
      <c r="G568" s="57"/>
      <c r="H568" s="57"/>
      <c r="I568" s="57"/>
      <c r="J568" s="57"/>
      <c r="K568" s="8"/>
    </row>
    <row r="569" spans="1:11" ht="9.75" customHeight="1">
      <c r="A569" s="10"/>
      <c r="B569" s="237"/>
      <c r="C569" s="272"/>
      <c r="D569" s="315"/>
      <c r="E569" s="57"/>
      <c r="F569" s="8"/>
      <c r="G569" s="57"/>
      <c r="H569" s="57"/>
      <c r="I569" s="57"/>
      <c r="J569" s="57"/>
      <c r="K569" s="8"/>
    </row>
    <row r="570" spans="1:11" ht="18.75" customHeight="1">
      <c r="A570" s="10"/>
      <c r="B570" s="32" t="str">
        <f>IF(H$2="","Nonspendable Fund Balance",CONCATENATE("Nonspendable Fund Balance, ",LOOKUP(H$2,T$2:T$8,V$2:V$8)))</f>
        <v>Nonspendable Fund Balance, June 30, 2015</v>
      </c>
      <c r="C570" s="45">
        <v>2710</v>
      </c>
      <c r="D570" s="291"/>
      <c r="E570" s="267"/>
      <c r="F570" s="8"/>
      <c r="G570" s="57"/>
      <c r="H570" s="57"/>
      <c r="I570" s="57"/>
      <c r="J570" s="57"/>
      <c r="K570" s="8"/>
    </row>
    <row r="571" spans="1:11" ht="18.75" customHeight="1">
      <c r="A571" s="10"/>
      <c r="B571" s="1" t="str">
        <f>IF(H$2="","Restricted Fund Balance",CONCATENATE("Restricted Fund Balance, ",LOOKUP(H$2,T$2:T$8,V$2:V$8)))</f>
        <v>Restricted Fund Balance, June 30, 2015</v>
      </c>
      <c r="C571" s="2">
        <v>2720</v>
      </c>
      <c r="D571" s="291"/>
      <c r="E571" s="267"/>
      <c r="F571" s="8"/>
      <c r="G571" s="57"/>
      <c r="H571" s="57"/>
      <c r="I571" s="57"/>
      <c r="J571" s="57"/>
      <c r="K571" s="8"/>
    </row>
    <row r="572" spans="1:11" ht="18.75" customHeight="1">
      <c r="A572" s="10"/>
      <c r="B572" s="1" t="str">
        <f>IF(H$2="","Committed Fund Balance",CONCATENATE("Committed Fund Balance, ",LOOKUP(H$2,T$2:T$8,V$2:V$8)))</f>
        <v>Committed Fund Balance, June 30, 2015</v>
      </c>
      <c r="C572" s="2">
        <v>2730</v>
      </c>
      <c r="D572" s="289"/>
      <c r="E572" s="267"/>
      <c r="F572" s="8"/>
      <c r="G572" s="57"/>
      <c r="H572" s="57"/>
      <c r="I572" s="57"/>
      <c r="J572" s="57"/>
      <c r="K572" s="8"/>
    </row>
    <row r="573" spans="1:11" ht="18.75" customHeight="1">
      <c r="A573" s="10"/>
      <c r="B573" s="1" t="str">
        <f>IF(H$2="","Assigned Fund Balance",CONCATENATE("Assigned Fund Balance, ",LOOKUP(H$2,T$2:T$8,V$2:V$8)))</f>
        <v>Assigned Fund Balance, June 30, 2015</v>
      </c>
      <c r="C573" s="2">
        <v>2740</v>
      </c>
      <c r="D573" s="289"/>
      <c r="E573" s="267"/>
      <c r="F573" s="8"/>
      <c r="G573" s="57"/>
      <c r="H573" s="57"/>
      <c r="I573" s="57"/>
      <c r="J573" s="57"/>
      <c r="K573" s="8"/>
    </row>
    <row r="574" spans="1:11" ht="18.75" customHeight="1" thickBot="1">
      <c r="A574" s="10"/>
      <c r="B574" s="1" t="str">
        <f>IF(H$2="","Unassigned Fund Balance",CONCATENATE("Unassigned Fund Balance, ",LOOKUP(H$2,T$2:T$8,V$2:V$8)))</f>
        <v>Unassigned Fund Balance, June 30, 2015</v>
      </c>
      <c r="C574" s="2">
        <v>2750</v>
      </c>
      <c r="D574" s="379"/>
      <c r="E574" s="267"/>
      <c r="F574" s="8"/>
      <c r="G574" s="57"/>
      <c r="H574" s="57"/>
      <c r="I574" s="57"/>
      <c r="J574" s="57"/>
      <c r="K574" s="8"/>
    </row>
    <row r="575" spans="1:11" ht="18.75" customHeight="1" thickBot="1">
      <c r="A575" s="10"/>
      <c r="B575" s="217" t="s">
        <v>286</v>
      </c>
      <c r="C575" s="25">
        <v>2700</v>
      </c>
      <c r="D575" s="340">
        <f>SUM(D570:D574)</f>
        <v>0</v>
      </c>
      <c r="E575" s="57"/>
      <c r="F575" s="8"/>
      <c r="G575" s="57"/>
      <c r="H575" s="57"/>
      <c r="I575" s="57"/>
      <c r="J575" s="57"/>
      <c r="K575" s="8"/>
    </row>
    <row r="576" spans="1:11" ht="18.75" customHeight="1">
      <c r="A576" s="10"/>
      <c r="B576" s="420" t="s">
        <v>400</v>
      </c>
      <c r="C576" s="86"/>
      <c r="D576" s="55"/>
      <c r="E576" s="57"/>
      <c r="F576" s="8"/>
      <c r="G576" s="57"/>
      <c r="H576" s="57"/>
      <c r="I576" s="57"/>
      <c r="J576" s="57"/>
      <c r="K576" s="8"/>
    </row>
    <row r="577" spans="1:11" ht="18.75" customHeight="1" thickBot="1">
      <c r="A577" s="10"/>
      <c r="B577" s="214" t="s">
        <v>205</v>
      </c>
      <c r="C577" s="91"/>
      <c r="D577" s="311">
        <f>D557+D568+D575</f>
        <v>0</v>
      </c>
      <c r="E577" s="57"/>
      <c r="F577" s="8"/>
      <c r="G577" s="57"/>
      <c r="H577" s="57"/>
      <c r="I577" s="57"/>
      <c r="J577" s="57"/>
      <c r="K577" s="8"/>
    </row>
    <row r="578" ht="16.5" thickTop="1">
      <c r="A578" s="10"/>
    </row>
    <row r="579" spans="1:6" ht="15.75">
      <c r="A579" s="10"/>
      <c r="B579" s="9" t="s">
        <v>33</v>
      </c>
      <c r="F579" s="99"/>
    </row>
    <row r="580" spans="1:6" ht="15.75">
      <c r="A580" s="10"/>
      <c r="F580" s="99"/>
    </row>
    <row r="581" spans="1:6" ht="15.75">
      <c r="A581" s="10"/>
      <c r="F581" s="99"/>
    </row>
    <row r="582" spans="1:4" ht="15.75">
      <c r="A582" s="10" t="s">
        <v>84</v>
      </c>
      <c r="B582" s="38" t="str">
        <f>$B$1</f>
        <v>DISTRICT SCHOOL BOARD OF OKEECHOBEE COUNTY</v>
      </c>
      <c r="C582" s="8"/>
      <c r="D582" s="276"/>
    </row>
    <row r="583" spans="1:4" ht="15.75">
      <c r="A583" s="10"/>
      <c r="B583" s="12" t="s">
        <v>8</v>
      </c>
      <c r="C583" s="8"/>
      <c r="D583" s="276"/>
    </row>
    <row r="584" spans="1:4" ht="15.75">
      <c r="A584" s="10"/>
      <c r="B584" s="39" t="str">
        <f>$B$39</f>
        <v>For Fiscal Year Ending June 30, 2015</v>
      </c>
      <c r="C584" s="8"/>
      <c r="D584" s="276"/>
    </row>
    <row r="585" spans="1:4" ht="13.5" customHeight="1">
      <c r="A585" s="10"/>
      <c r="B585" s="8"/>
      <c r="C585" s="8"/>
      <c r="D585" s="276"/>
    </row>
    <row r="586" spans="1:4" ht="13.5" customHeight="1">
      <c r="A586" s="10"/>
      <c r="B586" s="39" t="s">
        <v>274</v>
      </c>
      <c r="C586" s="8"/>
      <c r="D586" s="276"/>
    </row>
    <row r="587" spans="1:5" ht="13.5" customHeight="1">
      <c r="A587" s="10"/>
      <c r="B587" s="38" t="s">
        <v>294</v>
      </c>
      <c r="C587" s="8"/>
      <c r="D587" s="65" t="s">
        <v>103</v>
      </c>
      <c r="E587" s="264"/>
    </row>
    <row r="588" spans="1:4" ht="18" customHeight="1">
      <c r="A588" s="10"/>
      <c r="B588" s="242"/>
      <c r="C588" s="123" t="s">
        <v>9</v>
      </c>
      <c r="D588" s="130"/>
    </row>
    <row r="589" spans="1:4" ht="13.5" customHeight="1">
      <c r="A589" s="10"/>
      <c r="B589" s="241" t="s">
        <v>10</v>
      </c>
      <c r="C589" s="2" t="s">
        <v>11</v>
      </c>
      <c r="D589" s="316"/>
    </row>
    <row r="590" spans="1:4" ht="18" customHeight="1">
      <c r="A590" s="10"/>
      <c r="B590" s="227" t="s">
        <v>120</v>
      </c>
      <c r="C590" s="70"/>
      <c r="D590" s="290"/>
    </row>
    <row r="591" spans="1:4" ht="18" customHeight="1">
      <c r="A591" s="10"/>
      <c r="B591" s="207" t="s">
        <v>293</v>
      </c>
      <c r="C591" s="2">
        <v>3214</v>
      </c>
      <c r="D591" s="141">
        <v>14172.82</v>
      </c>
    </row>
    <row r="592" spans="1:4" ht="18" customHeight="1">
      <c r="A592" s="10"/>
      <c r="B592" s="211" t="s">
        <v>192</v>
      </c>
      <c r="C592" s="152">
        <v>3299</v>
      </c>
      <c r="D592" s="141"/>
    </row>
    <row r="593" spans="1:4" ht="18" customHeight="1" thickBot="1">
      <c r="A593" s="10"/>
      <c r="B593" s="399" t="s">
        <v>338</v>
      </c>
      <c r="C593" s="78">
        <v>3200</v>
      </c>
      <c r="D593" s="258">
        <f>SUM(D591:D592)</f>
        <v>14172.82</v>
      </c>
    </row>
    <row r="594" spans="1:4" ht="18" customHeight="1">
      <c r="A594" s="10"/>
      <c r="B594" s="223" t="s">
        <v>13</v>
      </c>
      <c r="C594" s="48"/>
      <c r="D594" s="257"/>
    </row>
    <row r="595" spans="1:4" ht="18" customHeight="1">
      <c r="A595" s="10"/>
      <c r="B595" s="205" t="s">
        <v>212</v>
      </c>
      <c r="C595" s="45">
        <v>3399</v>
      </c>
      <c r="D595" s="141"/>
    </row>
    <row r="596" spans="1:4" ht="18" customHeight="1" thickBot="1">
      <c r="A596" s="10"/>
      <c r="B596" s="205" t="s">
        <v>150</v>
      </c>
      <c r="C596" s="400">
        <v>3300</v>
      </c>
      <c r="D596" s="258">
        <f>SUM(D595:D595)</f>
        <v>0</v>
      </c>
    </row>
    <row r="597" spans="1:4" ht="18" customHeight="1">
      <c r="A597" s="10"/>
      <c r="B597" s="223" t="s">
        <v>14</v>
      </c>
      <c r="C597" s="48"/>
      <c r="D597" s="257"/>
    </row>
    <row r="598" spans="1:4" ht="18" customHeight="1">
      <c r="A598" s="10"/>
      <c r="B598" s="205" t="s">
        <v>340</v>
      </c>
      <c r="C598" s="45">
        <v>3430</v>
      </c>
      <c r="D598" s="141"/>
    </row>
    <row r="599" spans="1:4" ht="18" customHeight="1">
      <c r="A599" s="10"/>
      <c r="B599" s="205" t="s">
        <v>399</v>
      </c>
      <c r="C599" s="45">
        <v>3440</v>
      </c>
      <c r="D599" s="141"/>
    </row>
    <row r="600" spans="1:4" ht="18" customHeight="1">
      <c r="A600" s="10"/>
      <c r="B600" s="206" t="s">
        <v>196</v>
      </c>
      <c r="C600" s="43">
        <v>3495</v>
      </c>
      <c r="D600" s="141"/>
    </row>
    <row r="601" spans="1:4" ht="18" customHeight="1" thickBot="1">
      <c r="A601" s="10"/>
      <c r="B601" s="205" t="s">
        <v>164</v>
      </c>
      <c r="C601" s="400">
        <v>3400</v>
      </c>
      <c r="D601" s="258">
        <f>SUM(D598:D600)</f>
        <v>0</v>
      </c>
    </row>
    <row r="602" spans="1:4" ht="18" customHeight="1" thickBot="1">
      <c r="A602" s="10"/>
      <c r="B602" s="213" t="s">
        <v>15</v>
      </c>
      <c r="C602" s="95"/>
      <c r="D602" s="258">
        <f>+D593+D601+D596</f>
        <v>14172.82</v>
      </c>
    </row>
    <row r="603" spans="1:4" ht="18" customHeight="1">
      <c r="A603" s="10"/>
      <c r="B603" s="216" t="s">
        <v>16</v>
      </c>
      <c r="C603" s="96"/>
      <c r="D603" s="257"/>
    </row>
    <row r="604" spans="1:4" ht="18" customHeight="1">
      <c r="A604" s="10"/>
      <c r="B604" s="229" t="s">
        <v>123</v>
      </c>
      <c r="C604" s="152">
        <v>3730</v>
      </c>
      <c r="D604" s="141"/>
    </row>
    <row r="605" spans="1:4" ht="18" customHeight="1">
      <c r="A605" s="10"/>
      <c r="B605" s="229" t="s">
        <v>70</v>
      </c>
      <c r="C605" s="152">
        <v>3740</v>
      </c>
      <c r="D605" s="141"/>
    </row>
    <row r="606" spans="1:4" ht="18" customHeight="1">
      <c r="A606" s="10"/>
      <c r="B606" s="226" t="s">
        <v>17</v>
      </c>
      <c r="C606" s="123"/>
      <c r="D606" s="263"/>
    </row>
    <row r="607" spans="1:4" ht="18" customHeight="1">
      <c r="A607" s="10"/>
      <c r="B607" s="207" t="s">
        <v>197</v>
      </c>
      <c r="C607" s="2">
        <v>3610</v>
      </c>
      <c r="D607" s="141"/>
    </row>
    <row r="608" spans="1:4" ht="18" customHeight="1">
      <c r="A608" s="10"/>
      <c r="B608" s="207" t="s">
        <v>165</v>
      </c>
      <c r="C608" s="2">
        <v>3620</v>
      </c>
      <c r="D608" s="141"/>
    </row>
    <row r="609" spans="1:4" ht="18" customHeight="1">
      <c r="A609" s="10"/>
      <c r="B609" s="207" t="s">
        <v>166</v>
      </c>
      <c r="C609" s="2">
        <v>3630</v>
      </c>
      <c r="D609" s="141"/>
    </row>
    <row r="610" spans="1:4" ht="18" customHeight="1">
      <c r="A610" s="10"/>
      <c r="B610" s="211" t="s">
        <v>213</v>
      </c>
      <c r="C610" s="152">
        <v>3650</v>
      </c>
      <c r="D610" s="141"/>
    </row>
    <row r="611" spans="1:13" ht="18" customHeight="1">
      <c r="A611" s="10"/>
      <c r="B611" s="208" t="s">
        <v>314</v>
      </c>
      <c r="C611" s="25">
        <v>3660</v>
      </c>
      <c r="D611" s="141"/>
      <c r="E611" s="268"/>
      <c r="F611" s="63"/>
      <c r="G611" s="63"/>
      <c r="H611" s="63"/>
      <c r="I611" s="63"/>
      <c r="J611" s="63"/>
      <c r="K611" s="63"/>
      <c r="L611" s="63"/>
      <c r="M611" s="63"/>
    </row>
    <row r="612" spans="1:4" ht="18" customHeight="1">
      <c r="A612" s="10"/>
      <c r="B612" s="211" t="s">
        <v>168</v>
      </c>
      <c r="C612" s="152">
        <v>3670</v>
      </c>
      <c r="D612" s="289"/>
    </row>
    <row r="613" spans="1:4" ht="18" customHeight="1">
      <c r="A613" s="10"/>
      <c r="B613" s="211" t="s">
        <v>169</v>
      </c>
      <c r="C613" s="152">
        <v>3690</v>
      </c>
      <c r="D613" s="289"/>
    </row>
    <row r="614" spans="1:4" ht="18" customHeight="1" thickBot="1">
      <c r="A614" s="10"/>
      <c r="B614" s="207" t="s">
        <v>170</v>
      </c>
      <c r="C614" s="71">
        <v>3600</v>
      </c>
      <c r="D614" s="258">
        <f>SUM(D607:D613)</f>
        <v>0</v>
      </c>
    </row>
    <row r="615" spans="1:4" ht="18" customHeight="1" thickBot="1">
      <c r="A615" s="10"/>
      <c r="B615" s="216" t="s">
        <v>18</v>
      </c>
      <c r="C615" s="135"/>
      <c r="D615" s="375">
        <f>SUM(D604:D605)+D614</f>
        <v>0</v>
      </c>
    </row>
    <row r="616" spans="1:4" ht="18" customHeight="1">
      <c r="A616" s="10"/>
      <c r="B616" s="228"/>
      <c r="C616" s="240"/>
      <c r="D616" s="315"/>
    </row>
    <row r="617" spans="1:5" ht="16.5" thickBot="1">
      <c r="A617" s="10"/>
      <c r="B617" s="1" t="str">
        <f>IF(H2="","Fund Balance",CONCATENATE("Fund Balance, ",LOOKUP(H2,T2:T8,U2:U8)))</f>
        <v>Fund Balance, July 1, 2014</v>
      </c>
      <c r="C617" s="45">
        <v>2800</v>
      </c>
      <c r="D617" s="377"/>
      <c r="E617" s="266"/>
    </row>
    <row r="618" spans="1:4" ht="15.75">
      <c r="A618" s="10"/>
      <c r="B618" s="216" t="s">
        <v>36</v>
      </c>
      <c r="C618" s="70"/>
      <c r="D618" s="140"/>
    </row>
    <row r="619" spans="1:4" ht="15.75" customHeight="1" thickBot="1">
      <c r="A619" s="10"/>
      <c r="B619" s="408" t="s">
        <v>403</v>
      </c>
      <c r="C619" s="5"/>
      <c r="D619" s="144">
        <f>(D602+D615+D617)</f>
        <v>14172.82</v>
      </c>
    </row>
    <row r="620" ht="16.5" thickTop="1">
      <c r="A620" s="10"/>
    </row>
    <row r="621" spans="1:6" ht="15.75">
      <c r="A621" s="10"/>
      <c r="B621" s="9" t="s">
        <v>33</v>
      </c>
      <c r="F621" s="99"/>
    </row>
    <row r="622" spans="1:6" ht="15.75">
      <c r="A622" s="10"/>
      <c r="F622" s="99"/>
    </row>
    <row r="623" spans="1:6" ht="15.75">
      <c r="A623" s="10"/>
      <c r="F623" s="99"/>
    </row>
    <row r="624" spans="1:4" ht="15.75">
      <c r="A624" s="10" t="s">
        <v>85</v>
      </c>
      <c r="B624" s="38" t="str">
        <f>$B$1</f>
        <v>DISTRICT SCHOOL BOARD OF OKEECHOBEE COUNTY</v>
      </c>
      <c r="C624" s="8"/>
      <c r="D624" s="276"/>
    </row>
    <row r="625" spans="1:4" ht="15.75">
      <c r="A625" s="10"/>
      <c r="B625" s="12" t="s">
        <v>8</v>
      </c>
      <c r="C625" s="8"/>
      <c r="D625" s="276"/>
    </row>
    <row r="626" spans="1:4" ht="15.75">
      <c r="A626" s="10"/>
      <c r="B626" s="12" t="str">
        <f>$B$39</f>
        <v>For Fiscal Year Ending June 30, 2015</v>
      </c>
      <c r="C626" s="8"/>
      <c r="D626" s="276"/>
    </row>
    <row r="627" spans="1:4" ht="13.5" customHeight="1">
      <c r="A627" s="10"/>
      <c r="B627" s="8"/>
      <c r="C627" s="8"/>
      <c r="D627" s="276"/>
    </row>
    <row r="628" spans="1:11" ht="13.5" customHeight="1">
      <c r="A628" s="10"/>
      <c r="B628" s="11" t="s">
        <v>349</v>
      </c>
      <c r="C628" s="8"/>
      <c r="K628" s="65" t="s">
        <v>104</v>
      </c>
    </row>
    <row r="629" spans="1:11" ht="18.75" customHeight="1">
      <c r="A629" s="10"/>
      <c r="B629" s="66"/>
      <c r="C629" s="123" t="s">
        <v>9</v>
      </c>
      <c r="D629" s="67" t="s">
        <v>21</v>
      </c>
      <c r="E629" s="123" t="s">
        <v>22</v>
      </c>
      <c r="F629" s="123" t="s">
        <v>23</v>
      </c>
      <c r="G629" s="123" t="s">
        <v>24</v>
      </c>
      <c r="H629" s="123" t="s">
        <v>25</v>
      </c>
      <c r="I629" s="123" t="s">
        <v>26</v>
      </c>
      <c r="J629" s="123" t="s">
        <v>27</v>
      </c>
      <c r="K629" s="123" t="s">
        <v>41</v>
      </c>
    </row>
    <row r="630" spans="1:11" ht="18.75" customHeight="1">
      <c r="A630" s="10"/>
      <c r="B630" s="241" t="s">
        <v>28</v>
      </c>
      <c r="C630" s="2" t="s">
        <v>11</v>
      </c>
      <c r="D630" s="2"/>
      <c r="E630" s="2">
        <v>100</v>
      </c>
      <c r="F630" s="2">
        <v>200</v>
      </c>
      <c r="G630" s="2">
        <v>300</v>
      </c>
      <c r="H630" s="2">
        <v>400</v>
      </c>
      <c r="I630" s="2">
        <v>500</v>
      </c>
      <c r="J630" s="2">
        <v>600</v>
      </c>
      <c r="K630" s="2">
        <v>700</v>
      </c>
    </row>
    <row r="631" spans="1:11" ht="18.75" customHeight="1">
      <c r="A631" s="10"/>
      <c r="B631" s="1" t="s">
        <v>171</v>
      </c>
      <c r="C631" s="2">
        <v>5000</v>
      </c>
      <c r="D631" s="300">
        <f>SUM(E631:K631)</f>
        <v>0</v>
      </c>
      <c r="E631" s="94"/>
      <c r="F631" s="94"/>
      <c r="G631" s="94"/>
      <c r="H631" s="94"/>
      <c r="I631" s="94"/>
      <c r="J631" s="94"/>
      <c r="K631" s="94"/>
    </row>
    <row r="632" spans="1:11" ht="18.75" customHeight="1">
      <c r="A632" s="10"/>
      <c r="B632" s="1" t="s">
        <v>344</v>
      </c>
      <c r="C632" s="2">
        <v>6100</v>
      </c>
      <c r="D632" s="300">
        <f aca="true" t="shared" si="12" ref="D632:D649">SUM(E632:K632)</f>
        <v>0</v>
      </c>
      <c r="E632" s="94"/>
      <c r="F632" s="94"/>
      <c r="G632" s="94"/>
      <c r="H632" s="94"/>
      <c r="I632" s="94"/>
      <c r="J632" s="94"/>
      <c r="K632" s="94"/>
    </row>
    <row r="633" spans="1:12" ht="18.75" customHeight="1">
      <c r="A633" s="10"/>
      <c r="B633" s="1" t="s">
        <v>172</v>
      </c>
      <c r="C633" s="2">
        <v>6200</v>
      </c>
      <c r="D633" s="300">
        <f t="shared" si="12"/>
        <v>0</v>
      </c>
      <c r="E633" s="94"/>
      <c r="F633" s="94"/>
      <c r="G633" s="94"/>
      <c r="H633" s="94"/>
      <c r="I633" s="94"/>
      <c r="J633" s="94"/>
      <c r="K633" s="94"/>
      <c r="L633" s="64"/>
    </row>
    <row r="634" spans="1:12" ht="18.75" customHeight="1">
      <c r="A634" s="10"/>
      <c r="B634" s="1" t="s">
        <v>173</v>
      </c>
      <c r="C634" s="2">
        <v>6300</v>
      </c>
      <c r="D634" s="300">
        <f t="shared" si="12"/>
        <v>0</v>
      </c>
      <c r="E634" s="94"/>
      <c r="F634" s="94"/>
      <c r="G634" s="94"/>
      <c r="H634" s="94"/>
      <c r="I634" s="94"/>
      <c r="J634" s="94"/>
      <c r="K634" s="94"/>
      <c r="L634" s="64"/>
    </row>
    <row r="635" spans="1:12" ht="18.75" customHeight="1">
      <c r="A635" s="10"/>
      <c r="B635" s="1" t="s">
        <v>174</v>
      </c>
      <c r="C635" s="2">
        <v>6400</v>
      </c>
      <c r="D635" s="300">
        <f t="shared" si="12"/>
        <v>14172.82</v>
      </c>
      <c r="E635" s="94"/>
      <c r="F635" s="94"/>
      <c r="G635" s="94"/>
      <c r="H635" s="94"/>
      <c r="I635" s="94">
        <v>2357.31</v>
      </c>
      <c r="J635" s="94"/>
      <c r="K635" s="94">
        <v>11815.51</v>
      </c>
      <c r="L635" s="64"/>
    </row>
    <row r="636" spans="1:12" ht="18.75" customHeight="1">
      <c r="A636" s="10"/>
      <c r="B636" s="1" t="s">
        <v>328</v>
      </c>
      <c r="C636" s="2">
        <v>6500</v>
      </c>
      <c r="D636" s="300">
        <f t="shared" si="12"/>
        <v>0</v>
      </c>
      <c r="E636" s="94"/>
      <c r="F636" s="94"/>
      <c r="G636" s="94"/>
      <c r="H636" s="94"/>
      <c r="I636" s="94"/>
      <c r="J636" s="94"/>
      <c r="K636" s="94"/>
      <c r="L636" s="64"/>
    </row>
    <row r="637" spans="1:12" ht="18.75" customHeight="1">
      <c r="A637" s="10"/>
      <c r="B637" s="229" t="s">
        <v>310</v>
      </c>
      <c r="C637" s="2">
        <v>7100</v>
      </c>
      <c r="D637" s="300">
        <f t="shared" si="12"/>
        <v>0</v>
      </c>
      <c r="E637" s="94"/>
      <c r="F637" s="94"/>
      <c r="G637" s="94"/>
      <c r="H637" s="94"/>
      <c r="I637" s="94"/>
      <c r="J637" s="94"/>
      <c r="K637" s="94"/>
      <c r="L637" s="64"/>
    </row>
    <row r="638" spans="1:12" ht="18.75" customHeight="1">
      <c r="A638" s="10"/>
      <c r="B638" s="1" t="s">
        <v>175</v>
      </c>
      <c r="C638" s="2">
        <v>7200</v>
      </c>
      <c r="D638" s="300">
        <f t="shared" si="12"/>
        <v>0</v>
      </c>
      <c r="E638" s="94"/>
      <c r="F638" s="94"/>
      <c r="G638" s="94"/>
      <c r="H638" s="94"/>
      <c r="I638" s="94"/>
      <c r="J638" s="94"/>
      <c r="K638" s="94"/>
      <c r="L638" s="64"/>
    </row>
    <row r="639" spans="1:12" ht="18.75" customHeight="1">
      <c r="A639" s="10"/>
      <c r="B639" s="1" t="s">
        <v>176</v>
      </c>
      <c r="C639" s="2">
        <v>7300</v>
      </c>
      <c r="D639" s="300">
        <f t="shared" si="12"/>
        <v>0</v>
      </c>
      <c r="E639" s="94"/>
      <c r="F639" s="94"/>
      <c r="G639" s="94"/>
      <c r="H639" s="94"/>
      <c r="I639" s="94"/>
      <c r="J639" s="94"/>
      <c r="K639" s="94"/>
      <c r="L639" s="64"/>
    </row>
    <row r="640" spans="1:12" ht="18.75" customHeight="1">
      <c r="A640" s="10"/>
      <c r="B640" s="1" t="s">
        <v>177</v>
      </c>
      <c r="C640" s="2">
        <v>7400</v>
      </c>
      <c r="D640" s="300">
        <f t="shared" si="12"/>
        <v>0</v>
      </c>
      <c r="E640" s="94"/>
      <c r="F640" s="94"/>
      <c r="G640" s="94"/>
      <c r="H640" s="94"/>
      <c r="I640" s="94"/>
      <c r="J640" s="94"/>
      <c r="K640" s="94"/>
      <c r="L640" s="64"/>
    </row>
    <row r="641" spans="1:12" ht="18.75" customHeight="1">
      <c r="A641" s="10"/>
      <c r="B641" s="1" t="s">
        <v>178</v>
      </c>
      <c r="C641" s="2">
        <v>7500</v>
      </c>
      <c r="D641" s="300">
        <f t="shared" si="12"/>
        <v>0</v>
      </c>
      <c r="E641" s="94"/>
      <c r="F641" s="94"/>
      <c r="G641" s="94"/>
      <c r="H641" s="94"/>
      <c r="I641" s="94"/>
      <c r="J641" s="94"/>
      <c r="K641" s="94"/>
      <c r="L641" s="64"/>
    </row>
    <row r="642" spans="1:12" ht="18.75" customHeight="1">
      <c r="A642" s="10"/>
      <c r="B642" s="1" t="s">
        <v>214</v>
      </c>
      <c r="C642" s="2">
        <v>7600</v>
      </c>
      <c r="D642" s="300">
        <f t="shared" si="12"/>
        <v>0</v>
      </c>
      <c r="E642" s="94"/>
      <c r="F642" s="94"/>
      <c r="G642" s="94"/>
      <c r="H642" s="94"/>
      <c r="I642" s="94"/>
      <c r="J642" s="94"/>
      <c r="K642" s="94"/>
      <c r="L642" s="64"/>
    </row>
    <row r="643" spans="1:12" ht="18.75" customHeight="1">
      <c r="A643" s="10"/>
      <c r="B643" s="1" t="s">
        <v>179</v>
      </c>
      <c r="C643" s="2">
        <v>7700</v>
      </c>
      <c r="D643" s="300">
        <f t="shared" si="12"/>
        <v>0</v>
      </c>
      <c r="E643" s="94"/>
      <c r="F643" s="94"/>
      <c r="G643" s="94"/>
      <c r="H643" s="94"/>
      <c r="I643" s="94"/>
      <c r="J643" s="94"/>
      <c r="K643" s="94"/>
      <c r="L643" s="64"/>
    </row>
    <row r="644" spans="1:12" ht="18.75" customHeight="1">
      <c r="A644" s="10"/>
      <c r="B644" s="1" t="s">
        <v>343</v>
      </c>
      <c r="C644" s="2">
        <v>7800</v>
      </c>
      <c r="D644" s="300">
        <f t="shared" si="12"/>
        <v>0</v>
      </c>
      <c r="E644" s="94"/>
      <c r="F644" s="94"/>
      <c r="G644" s="94"/>
      <c r="H644" s="94"/>
      <c r="I644" s="94"/>
      <c r="J644" s="94"/>
      <c r="K644" s="94"/>
      <c r="L644" s="64"/>
    </row>
    <row r="645" spans="1:12" ht="18.75" customHeight="1">
      <c r="A645" s="10"/>
      <c r="B645" s="1" t="s">
        <v>180</v>
      </c>
      <c r="C645" s="2">
        <v>7900</v>
      </c>
      <c r="D645" s="300">
        <f t="shared" si="12"/>
        <v>0</v>
      </c>
      <c r="E645" s="94"/>
      <c r="F645" s="94"/>
      <c r="G645" s="94"/>
      <c r="H645" s="94"/>
      <c r="I645" s="94"/>
      <c r="J645" s="94"/>
      <c r="K645" s="94"/>
      <c r="L645" s="64"/>
    </row>
    <row r="646" spans="1:12" ht="18.75" customHeight="1">
      <c r="A646" s="10"/>
      <c r="B646" s="1" t="s">
        <v>181</v>
      </c>
      <c r="C646" s="2">
        <v>8100</v>
      </c>
      <c r="D646" s="300">
        <f t="shared" si="12"/>
        <v>0</v>
      </c>
      <c r="E646" s="94"/>
      <c r="F646" s="94"/>
      <c r="G646" s="94"/>
      <c r="H646" s="94"/>
      <c r="I646" s="94"/>
      <c r="J646" s="94"/>
      <c r="K646" s="94"/>
      <c r="L646" s="64"/>
    </row>
    <row r="647" spans="1:12" ht="18.75" customHeight="1">
      <c r="A647" s="10"/>
      <c r="B647" s="1" t="s">
        <v>182</v>
      </c>
      <c r="C647" s="2">
        <v>8200</v>
      </c>
      <c r="D647" s="300">
        <f t="shared" si="12"/>
        <v>0</v>
      </c>
      <c r="E647" s="94"/>
      <c r="F647" s="94"/>
      <c r="G647" s="94"/>
      <c r="H647" s="94"/>
      <c r="I647" s="94"/>
      <c r="J647" s="94"/>
      <c r="K647" s="94"/>
      <c r="L647" s="64"/>
    </row>
    <row r="648" spans="1:12" ht="18.75" customHeight="1">
      <c r="A648" s="10"/>
      <c r="B648" s="1" t="s">
        <v>183</v>
      </c>
      <c r="C648" s="2">
        <v>9100</v>
      </c>
      <c r="D648" s="300">
        <f t="shared" si="12"/>
        <v>0</v>
      </c>
      <c r="E648" s="94"/>
      <c r="F648" s="94"/>
      <c r="G648" s="94"/>
      <c r="H648" s="94"/>
      <c r="I648" s="94"/>
      <c r="J648" s="94"/>
      <c r="K648" s="94"/>
      <c r="L648" s="64"/>
    </row>
    <row r="649" spans="1:12" ht="18.75" customHeight="1" thickBot="1">
      <c r="A649" s="10"/>
      <c r="B649" s="1" t="s">
        <v>225</v>
      </c>
      <c r="C649" s="2">
        <v>9300</v>
      </c>
      <c r="D649" s="301">
        <f t="shared" si="12"/>
        <v>0</v>
      </c>
      <c r="E649" s="440"/>
      <c r="F649" s="440"/>
      <c r="G649" s="440"/>
      <c r="H649" s="440"/>
      <c r="I649" s="440"/>
      <c r="J649" s="376"/>
      <c r="K649" s="440"/>
      <c r="L649" s="64"/>
    </row>
    <row r="650" spans="1:12" ht="18.75" customHeight="1" thickBot="1">
      <c r="A650" s="10"/>
      <c r="B650" s="213" t="s">
        <v>29</v>
      </c>
      <c r="C650" s="5"/>
      <c r="D650" s="340">
        <f>SUM(E650:K650)</f>
        <v>14172.82</v>
      </c>
      <c r="E650" s="47">
        <f aca="true" t="shared" si="13" ref="E650:K650">SUM(E631:E649)</f>
        <v>0</v>
      </c>
      <c r="F650" s="47">
        <f t="shared" si="13"/>
        <v>0</v>
      </c>
      <c r="G650" s="47">
        <f t="shared" si="13"/>
        <v>0</v>
      </c>
      <c r="H650" s="47">
        <f t="shared" si="13"/>
        <v>0</v>
      </c>
      <c r="I650" s="47">
        <f t="shared" si="13"/>
        <v>2357.31</v>
      </c>
      <c r="J650" s="47">
        <f t="shared" si="13"/>
        <v>0</v>
      </c>
      <c r="K650" s="47">
        <f t="shared" si="13"/>
        <v>11815.51</v>
      </c>
      <c r="L650" s="64"/>
    </row>
    <row r="651" spans="1:12" ht="15" customHeight="1">
      <c r="A651" s="10"/>
      <c r="B651" s="228" t="s">
        <v>30</v>
      </c>
      <c r="C651" s="67"/>
      <c r="D651" s="317"/>
      <c r="E651" s="8"/>
      <c r="F651" s="8"/>
      <c r="G651" s="8"/>
      <c r="H651" s="8"/>
      <c r="I651" s="8"/>
      <c r="J651" s="8"/>
      <c r="K651" s="8"/>
      <c r="L651" s="64"/>
    </row>
    <row r="652" spans="1:11" ht="15" customHeight="1">
      <c r="A652" s="10"/>
      <c r="B652" s="227" t="s">
        <v>48</v>
      </c>
      <c r="C652" s="70"/>
      <c r="D652" s="140"/>
      <c r="E652" s="57"/>
      <c r="F652" s="57"/>
      <c r="G652" s="57"/>
      <c r="H652" s="57"/>
      <c r="I652" s="57"/>
      <c r="J652" s="57"/>
      <c r="K652" s="8"/>
    </row>
    <row r="653" spans="1:11" ht="16.5" customHeight="1">
      <c r="A653" s="10"/>
      <c r="B653" s="207" t="s">
        <v>203</v>
      </c>
      <c r="C653" s="2">
        <v>910</v>
      </c>
      <c r="D653" s="141"/>
      <c r="E653" s="57"/>
      <c r="F653" s="57"/>
      <c r="G653" s="57"/>
      <c r="H653" s="57"/>
      <c r="I653" s="57"/>
      <c r="J653" s="57"/>
      <c r="K653" s="8"/>
    </row>
    <row r="654" spans="1:11" ht="16.5" customHeight="1">
      <c r="A654" s="10"/>
      <c r="B654" s="207" t="s">
        <v>184</v>
      </c>
      <c r="C654" s="2">
        <v>920</v>
      </c>
      <c r="D654" s="141"/>
      <c r="E654" s="57"/>
      <c r="F654" s="57"/>
      <c r="G654" s="57"/>
      <c r="H654" s="57"/>
      <c r="I654" s="57"/>
      <c r="J654" s="57"/>
      <c r="K654" s="8"/>
    </row>
    <row r="655" spans="1:11" ht="16.5" customHeight="1">
      <c r="A655" s="10"/>
      <c r="B655" s="207" t="s">
        <v>185</v>
      </c>
      <c r="C655" s="2">
        <v>930</v>
      </c>
      <c r="D655" s="141"/>
      <c r="E655" s="57"/>
      <c r="F655" s="57"/>
      <c r="G655" s="57"/>
      <c r="H655" s="57"/>
      <c r="I655" s="57"/>
      <c r="J655" s="57"/>
      <c r="K655" s="8"/>
    </row>
    <row r="656" spans="1:11" ht="16.5" customHeight="1">
      <c r="A656" s="10"/>
      <c r="B656" s="211" t="s">
        <v>213</v>
      </c>
      <c r="C656" s="152">
        <v>950</v>
      </c>
      <c r="D656" s="141"/>
      <c r="E656" s="57"/>
      <c r="F656" s="57"/>
      <c r="G656" s="57"/>
      <c r="H656" s="57"/>
      <c r="I656" s="57"/>
      <c r="J656" s="57"/>
      <c r="K656" s="8"/>
    </row>
    <row r="657" spans="1:5" ht="16.5" customHeight="1">
      <c r="A657" s="10"/>
      <c r="B657" s="205" t="s">
        <v>319</v>
      </c>
      <c r="C657" s="42">
        <v>960</v>
      </c>
      <c r="D657" s="289"/>
      <c r="E657" s="266"/>
    </row>
    <row r="658" spans="1:11" ht="16.5" customHeight="1">
      <c r="A658" s="10"/>
      <c r="B658" s="211" t="s">
        <v>187</v>
      </c>
      <c r="C658" s="152">
        <v>970</v>
      </c>
      <c r="D658" s="289"/>
      <c r="E658" s="57"/>
      <c r="F658" s="57"/>
      <c r="G658" s="57"/>
      <c r="H658" s="57"/>
      <c r="I658" s="57"/>
      <c r="J658" s="57"/>
      <c r="K658" s="8"/>
    </row>
    <row r="659" spans="1:11" ht="16.5" customHeight="1">
      <c r="A659" s="10"/>
      <c r="B659" s="211" t="s">
        <v>188</v>
      </c>
      <c r="C659" s="152">
        <v>990</v>
      </c>
      <c r="D659" s="289"/>
      <c r="E659" s="57"/>
      <c r="F659" s="57"/>
      <c r="G659" s="57"/>
      <c r="H659" s="57"/>
      <c r="I659" s="57"/>
      <c r="J659" s="57"/>
      <c r="K659" s="8"/>
    </row>
    <row r="660" spans="1:11" ht="18.75" customHeight="1" thickBot="1">
      <c r="A660" s="10"/>
      <c r="B660" s="208" t="s">
        <v>189</v>
      </c>
      <c r="C660" s="126">
        <v>9700</v>
      </c>
      <c r="D660" s="307">
        <f>SUM(D653:D659)</f>
        <v>0</v>
      </c>
      <c r="E660" s="8"/>
      <c r="F660" s="8"/>
      <c r="G660" s="8"/>
      <c r="H660" s="8"/>
      <c r="I660" s="8"/>
      <c r="J660" s="8"/>
      <c r="K660" s="8"/>
    </row>
    <row r="661" spans="1:11" ht="18.75" customHeight="1" thickBot="1">
      <c r="A661" s="10"/>
      <c r="B661" s="213" t="s">
        <v>32</v>
      </c>
      <c r="C661" s="71"/>
      <c r="D661" s="375">
        <f>(D660)</f>
        <v>0</v>
      </c>
      <c r="E661" s="57"/>
      <c r="F661" s="8"/>
      <c r="G661" s="57"/>
      <c r="H661" s="57"/>
      <c r="I661" s="57"/>
      <c r="J661" s="57"/>
      <c r="K661" s="8"/>
    </row>
    <row r="662" spans="1:11" ht="9.75" customHeight="1">
      <c r="A662" s="10"/>
      <c r="B662" s="237"/>
      <c r="C662" s="272"/>
      <c r="D662" s="315"/>
      <c r="E662" s="57"/>
      <c r="F662" s="8"/>
      <c r="G662" s="57"/>
      <c r="H662" s="57"/>
      <c r="I662" s="57"/>
      <c r="J662" s="57"/>
      <c r="K662" s="8"/>
    </row>
    <row r="663" spans="1:11" ht="18.75" customHeight="1">
      <c r="A663" s="10"/>
      <c r="B663" s="32" t="str">
        <f>IF(H$2="","Nonspendable Fund Balance",CONCATENATE("Nonspendable Fund Balance, ",LOOKUP(H$2,T$2:T$8,V$2:V$8)))</f>
        <v>Nonspendable Fund Balance, June 30, 2015</v>
      </c>
      <c r="C663" s="45">
        <v>2710</v>
      </c>
      <c r="D663" s="291"/>
      <c r="E663" s="267"/>
      <c r="F663" s="8"/>
      <c r="G663" s="57"/>
      <c r="H663" s="57"/>
      <c r="I663" s="57"/>
      <c r="J663" s="57"/>
      <c r="K663" s="8"/>
    </row>
    <row r="664" spans="1:11" ht="18.75" customHeight="1">
      <c r="A664" s="10"/>
      <c r="B664" s="1" t="str">
        <f>IF(H$2="","Restricted Fund Balance",CONCATENATE("Restricted Fund Balance, ",LOOKUP(H$2,T$2:T$8,V$2:V$8)))</f>
        <v>Restricted Fund Balance, June 30, 2015</v>
      </c>
      <c r="C664" s="2">
        <v>2720</v>
      </c>
      <c r="D664" s="291"/>
      <c r="E664" s="267"/>
      <c r="F664" s="8"/>
      <c r="G664" s="57"/>
      <c r="H664" s="57"/>
      <c r="I664" s="57"/>
      <c r="J664" s="57"/>
      <c r="K664" s="8"/>
    </row>
    <row r="665" spans="1:11" ht="18.75" customHeight="1">
      <c r="A665" s="10"/>
      <c r="B665" s="1" t="str">
        <f>IF(H$2="","Committed Fund Balance",CONCATENATE("Committed Fund Balance, ",LOOKUP(H$2,T$2:T$8,V$2:V$8)))</f>
        <v>Committed Fund Balance, June 30, 2015</v>
      </c>
      <c r="C665" s="2">
        <v>2730</v>
      </c>
      <c r="D665" s="289"/>
      <c r="E665" s="267"/>
      <c r="F665" s="8"/>
      <c r="G665" s="57"/>
      <c r="H665" s="57"/>
      <c r="I665" s="57"/>
      <c r="J665" s="57"/>
      <c r="K665" s="8"/>
    </row>
    <row r="666" spans="1:11" ht="18.75" customHeight="1">
      <c r="A666" s="10"/>
      <c r="B666" s="1" t="str">
        <f>IF(H$2="","Assigned Fund Balance",CONCATENATE("Assigned Fund Balance, ",LOOKUP(H$2,T$2:T$8,V$2:V$8)))</f>
        <v>Assigned Fund Balance, June 30, 2015</v>
      </c>
      <c r="C666" s="2">
        <v>2740</v>
      </c>
      <c r="D666" s="289"/>
      <c r="E666" s="267"/>
      <c r="F666" s="8"/>
      <c r="G666" s="57"/>
      <c r="H666" s="57"/>
      <c r="I666" s="57"/>
      <c r="J666" s="57"/>
      <c r="K666" s="8"/>
    </row>
    <row r="667" spans="1:11" ht="18.75" customHeight="1" thickBot="1">
      <c r="A667" s="10"/>
      <c r="B667" s="1" t="str">
        <f>IF(H$2="","Unassigned Fund Balance",CONCATENATE("Unassigned Fund Balance, ",LOOKUP(H$2,T$2:T$8,V$2:V$8)))</f>
        <v>Unassigned Fund Balance, June 30, 2015</v>
      </c>
      <c r="C667" s="2">
        <v>2750</v>
      </c>
      <c r="D667" s="379"/>
      <c r="E667" s="267"/>
      <c r="F667" s="8"/>
      <c r="G667" s="57"/>
      <c r="H667" s="57"/>
      <c r="I667" s="57"/>
      <c r="J667" s="57"/>
      <c r="K667" s="8"/>
    </row>
    <row r="668" spans="1:11" ht="18.75" customHeight="1" thickBot="1">
      <c r="A668" s="10"/>
      <c r="B668" s="217" t="s">
        <v>286</v>
      </c>
      <c r="C668" s="25">
        <v>2700</v>
      </c>
      <c r="D668" s="340">
        <f>SUM(D663:D667)</f>
        <v>0</v>
      </c>
      <c r="E668" s="57"/>
      <c r="F668" s="8"/>
      <c r="G668" s="57"/>
      <c r="H668" s="57"/>
      <c r="I668" s="57"/>
      <c r="J668" s="57"/>
      <c r="K668" s="8"/>
    </row>
    <row r="669" spans="1:11" ht="18.75" customHeight="1">
      <c r="A669" s="10"/>
      <c r="B669" s="420" t="s">
        <v>400</v>
      </c>
      <c r="C669" s="86"/>
      <c r="D669" s="55"/>
      <c r="E669" s="57"/>
      <c r="F669" s="8"/>
      <c r="G669" s="57"/>
      <c r="H669" s="57"/>
      <c r="I669" s="57"/>
      <c r="J669" s="57"/>
      <c r="K669" s="8"/>
    </row>
    <row r="670" spans="1:11" ht="18.75" customHeight="1" thickBot="1">
      <c r="A670" s="10"/>
      <c r="B670" s="214" t="s">
        <v>205</v>
      </c>
      <c r="C670" s="91"/>
      <c r="D670" s="311">
        <f>D650+D661+D668</f>
        <v>14172.82</v>
      </c>
      <c r="E670" s="57"/>
      <c r="F670" s="8"/>
      <c r="G670" s="57"/>
      <c r="H670" s="57"/>
      <c r="I670" s="57"/>
      <c r="J670" s="57"/>
      <c r="K670" s="8"/>
    </row>
    <row r="671" ht="16.5" thickTop="1">
      <c r="A671" s="10"/>
    </row>
    <row r="672" spans="1:6" ht="15.75">
      <c r="A672" s="10"/>
      <c r="B672" s="9" t="s">
        <v>33</v>
      </c>
      <c r="F672" s="99"/>
    </row>
    <row r="673" spans="1:6" ht="15.75">
      <c r="A673" s="10"/>
      <c r="F673" s="99"/>
    </row>
    <row r="674" spans="1:6" ht="15.75">
      <c r="A674" s="10"/>
      <c r="F674" s="99"/>
    </row>
    <row r="675" spans="1:6" ht="18.75" customHeight="1">
      <c r="A675" s="10" t="s">
        <v>260</v>
      </c>
      <c r="B675" s="38" t="str">
        <f>$B$1</f>
        <v>DISTRICT SCHOOL BOARD OF OKEECHOBEE COUNTY</v>
      </c>
      <c r="C675" s="100"/>
      <c r="D675" s="321"/>
      <c r="F675" s="99"/>
    </row>
    <row r="676" spans="1:6" ht="18.75" customHeight="1">
      <c r="A676" s="10"/>
      <c r="B676" s="11" t="s">
        <v>0</v>
      </c>
      <c r="C676" s="101"/>
      <c r="D676" s="321"/>
      <c r="F676" s="99"/>
    </row>
    <row r="677" spans="1:6" ht="18.75" customHeight="1">
      <c r="A677" s="10"/>
      <c r="B677" s="39" t="str">
        <f>$B$39</f>
        <v>For Fiscal Year Ending June 30, 2015</v>
      </c>
      <c r="C677" s="101"/>
      <c r="D677" s="321"/>
      <c r="F677" s="99"/>
    </row>
    <row r="678" spans="1:6" ht="18.75" customHeight="1">
      <c r="A678" s="10"/>
      <c r="B678" s="102"/>
      <c r="C678" s="101"/>
      <c r="D678" s="322"/>
      <c r="F678" s="99"/>
    </row>
    <row r="679" spans="1:11" ht="18.75" customHeight="1">
      <c r="A679" s="10"/>
      <c r="B679" s="459" t="s">
        <v>331</v>
      </c>
      <c r="C679" s="460"/>
      <c r="D679" s="403" t="s">
        <v>105</v>
      </c>
      <c r="E679" s="264"/>
      <c r="F679" s="99"/>
      <c r="K679" s="385"/>
    </row>
    <row r="680" spans="1:23" ht="18.75" customHeight="1">
      <c r="A680" s="10"/>
      <c r="B680" s="243"/>
      <c r="C680" s="136" t="s">
        <v>9</v>
      </c>
      <c r="D680" s="323"/>
      <c r="F680" s="99"/>
      <c r="S680" s="429"/>
      <c r="U680" s="429"/>
      <c r="V680" s="429"/>
      <c r="W680" s="429"/>
    </row>
    <row r="681" spans="1:20" ht="18.75" customHeight="1">
      <c r="A681" s="10"/>
      <c r="B681" s="233" t="s">
        <v>10</v>
      </c>
      <c r="C681" s="105" t="s">
        <v>11</v>
      </c>
      <c r="D681" s="283"/>
      <c r="F681" s="99"/>
      <c r="T681" s="430"/>
    </row>
    <row r="682" spans="1:6" ht="18.75" customHeight="1">
      <c r="A682" s="10"/>
      <c r="B682" s="223" t="s">
        <v>350</v>
      </c>
      <c r="C682" s="404"/>
      <c r="D682" s="405"/>
      <c r="F682" s="99"/>
    </row>
    <row r="683" spans="1:6" ht="18.75" customHeight="1">
      <c r="A683" s="10"/>
      <c r="B683" s="369" t="s">
        <v>135</v>
      </c>
      <c r="C683" s="370">
        <v>3280</v>
      </c>
      <c r="D683" s="319"/>
      <c r="F683" s="99"/>
    </row>
    <row r="684" spans="1:6" ht="18.75" customHeight="1" thickBot="1">
      <c r="A684" s="10"/>
      <c r="B684" s="207" t="s">
        <v>369</v>
      </c>
      <c r="C684" s="25">
        <v>3200</v>
      </c>
      <c r="D684" s="301">
        <f>D683</f>
        <v>0</v>
      </c>
      <c r="E684" s="264"/>
      <c r="F684" s="99"/>
    </row>
    <row r="685" spans="1:6" ht="18.75" customHeight="1">
      <c r="A685" s="10"/>
      <c r="B685" s="223" t="s">
        <v>351</v>
      </c>
      <c r="C685" s="404"/>
      <c r="D685" s="416"/>
      <c r="E685" s="264"/>
      <c r="F685" s="99"/>
    </row>
    <row r="686" spans="1:6" ht="18.75" customHeight="1">
      <c r="A686" s="10"/>
      <c r="B686" s="205" t="s">
        <v>340</v>
      </c>
      <c r="C686" s="371">
        <v>3430</v>
      </c>
      <c r="D686" s="319"/>
      <c r="F686" s="99"/>
    </row>
    <row r="687" spans="1:6" ht="18.75" customHeight="1">
      <c r="A687" s="10"/>
      <c r="B687" s="205" t="s">
        <v>399</v>
      </c>
      <c r="C687" s="413">
        <v>3440</v>
      </c>
      <c r="D687" s="319"/>
      <c r="F687" s="99"/>
    </row>
    <row r="688" spans="1:6" ht="18.75" customHeight="1">
      <c r="A688" s="10"/>
      <c r="B688" s="108" t="s">
        <v>370</v>
      </c>
      <c r="C688" s="109">
        <v>3495</v>
      </c>
      <c r="D688" s="319"/>
      <c r="F688" s="99"/>
    </row>
    <row r="689" spans="1:6" ht="18.75" customHeight="1" thickBot="1">
      <c r="A689" s="10"/>
      <c r="B689" s="207" t="s">
        <v>352</v>
      </c>
      <c r="C689" s="71">
        <v>3400</v>
      </c>
      <c r="D689" s="301">
        <f>D686+D687+D688</f>
        <v>0</v>
      </c>
      <c r="E689" s="264"/>
      <c r="F689" s="99"/>
    </row>
    <row r="690" spans="1:6" ht="18.75" customHeight="1" thickBot="1">
      <c r="A690" s="10"/>
      <c r="B690" s="218" t="s">
        <v>15</v>
      </c>
      <c r="C690" s="110">
        <v>3000</v>
      </c>
      <c r="D690" s="325">
        <f>D684+D689</f>
        <v>0</v>
      </c>
      <c r="E690" s="264"/>
      <c r="F690" s="99"/>
    </row>
    <row r="691" spans="1:6" ht="18.75" customHeight="1">
      <c r="A691" s="10"/>
      <c r="B691" s="120" t="s">
        <v>53</v>
      </c>
      <c r="C691" s="111"/>
      <c r="D691" s="326"/>
      <c r="F691" s="99"/>
    </row>
    <row r="692" spans="1:6" ht="18.75" customHeight="1">
      <c r="A692" s="10"/>
      <c r="B692" s="230" t="s">
        <v>63</v>
      </c>
      <c r="C692" s="111"/>
      <c r="D692" s="326"/>
      <c r="F692" s="99"/>
    </row>
    <row r="693" spans="1:6" ht="18.75" customHeight="1">
      <c r="A693" s="10"/>
      <c r="B693" s="211" t="s">
        <v>197</v>
      </c>
      <c r="C693" s="172">
        <v>3610</v>
      </c>
      <c r="D693" s="141"/>
      <c r="F693" s="99"/>
    </row>
    <row r="694" spans="1:6" ht="18.75" customHeight="1">
      <c r="A694" s="10"/>
      <c r="B694" s="211" t="s">
        <v>165</v>
      </c>
      <c r="C694" s="172">
        <v>3620</v>
      </c>
      <c r="D694" s="141"/>
      <c r="F694" s="99"/>
    </row>
    <row r="695" spans="1:6" ht="18.75" customHeight="1">
      <c r="A695" s="10"/>
      <c r="B695" s="211" t="s">
        <v>166</v>
      </c>
      <c r="C695" s="172">
        <v>3630</v>
      </c>
      <c r="D695" s="141"/>
      <c r="F695" s="99"/>
    </row>
    <row r="696" spans="1:6" ht="18.75" customHeight="1">
      <c r="A696" s="10"/>
      <c r="B696" s="211" t="s">
        <v>204</v>
      </c>
      <c r="C696" s="172">
        <v>3650</v>
      </c>
      <c r="D696" s="141"/>
      <c r="F696" s="99"/>
    </row>
    <row r="697" spans="1:13" ht="18" customHeight="1">
      <c r="A697" s="10"/>
      <c r="B697" s="208" t="s">
        <v>314</v>
      </c>
      <c r="C697" s="25">
        <v>3660</v>
      </c>
      <c r="D697" s="320"/>
      <c r="E697" s="268"/>
      <c r="F697" s="63"/>
      <c r="G697" s="63"/>
      <c r="H697" s="63"/>
      <c r="I697" s="63"/>
      <c r="J697" s="63"/>
      <c r="K697" s="63"/>
      <c r="L697" s="63"/>
      <c r="M697" s="63"/>
    </row>
    <row r="698" spans="1:6" ht="18.75" customHeight="1">
      <c r="A698" s="10"/>
      <c r="B698" s="211" t="s">
        <v>168</v>
      </c>
      <c r="C698" s="172">
        <v>3670</v>
      </c>
      <c r="D698" s="141"/>
      <c r="F698" s="99"/>
    </row>
    <row r="699" spans="1:6" ht="18.75" customHeight="1">
      <c r="A699" s="10"/>
      <c r="B699" s="211" t="s">
        <v>169</v>
      </c>
      <c r="C699" s="172">
        <v>3690</v>
      </c>
      <c r="D699" s="327"/>
      <c r="F699" s="99"/>
    </row>
    <row r="700" spans="1:6" ht="18.75" customHeight="1" thickBot="1">
      <c r="A700" s="10"/>
      <c r="B700" s="211" t="s">
        <v>215</v>
      </c>
      <c r="C700" s="172">
        <v>3600</v>
      </c>
      <c r="D700" s="307">
        <f>SUM(D693:D699)</f>
        <v>0</v>
      </c>
      <c r="F700" s="99"/>
    </row>
    <row r="701" spans="1:6" ht="18.75" customHeight="1" thickBot="1">
      <c r="A701" s="10"/>
      <c r="B701" s="219" t="s">
        <v>18</v>
      </c>
      <c r="C701" s="114"/>
      <c r="D701" s="382">
        <f>D700</f>
        <v>0</v>
      </c>
      <c r="F701" s="99"/>
    </row>
    <row r="702" spans="1:6" ht="18.75" customHeight="1">
      <c r="A702" s="10"/>
      <c r="B702" s="115"/>
      <c r="C702" s="116"/>
      <c r="D702" s="328"/>
      <c r="F702" s="99"/>
    </row>
    <row r="703" spans="1:6" ht="18.75" customHeight="1" thickBot="1">
      <c r="A703" s="10"/>
      <c r="B703" s="1" t="str">
        <f>IF(H2="","Fund Balance",CONCATENATE("Fund Balance, ",LOOKUP(H2,T2:T8,U2:U8)))</f>
        <v>Fund Balance, July 1, 2014</v>
      </c>
      <c r="C703" s="110">
        <v>2800</v>
      </c>
      <c r="D703" s="377"/>
      <c r="F703" s="99"/>
    </row>
    <row r="704" spans="1:6" ht="15.75" customHeight="1">
      <c r="A704" s="10"/>
      <c r="B704" s="244" t="s">
        <v>36</v>
      </c>
      <c r="C704" s="116"/>
      <c r="D704" s="326"/>
      <c r="F704" s="99"/>
    </row>
    <row r="705" spans="1:6" ht="15.75" customHeight="1" thickBot="1">
      <c r="A705" s="10"/>
      <c r="B705" s="218" t="s">
        <v>216</v>
      </c>
      <c r="C705" s="110"/>
      <c r="D705" s="329">
        <f>SUM(D690+D701+D703)</f>
        <v>0</v>
      </c>
      <c r="F705" s="99"/>
    </row>
    <row r="706" spans="1:6" ht="18.75" customHeight="1" thickTop="1">
      <c r="A706" s="10"/>
      <c r="B706" s="380"/>
      <c r="C706" s="365"/>
      <c r="D706" s="381"/>
      <c r="F706" s="99"/>
    </row>
    <row r="707" spans="1:6" ht="18.75" customHeight="1">
      <c r="A707" s="10"/>
      <c r="B707" s="384" t="s">
        <v>33</v>
      </c>
      <c r="C707" s="365"/>
      <c r="D707" s="381"/>
      <c r="F707" s="99"/>
    </row>
    <row r="708" spans="1:6" ht="18.75" customHeight="1">
      <c r="A708" s="10"/>
      <c r="B708" s="384"/>
      <c r="C708" s="365"/>
      <c r="D708" s="381"/>
      <c r="F708" s="99"/>
    </row>
    <row r="709" spans="1:6" ht="18.75" customHeight="1">
      <c r="A709" s="10"/>
      <c r="B709" s="384"/>
      <c r="C709" s="365"/>
      <c r="D709" s="381"/>
      <c r="F709" s="99"/>
    </row>
    <row r="710" spans="1:6" ht="18.75" customHeight="1">
      <c r="A710" s="10" t="s">
        <v>261</v>
      </c>
      <c r="B710" s="38" t="str">
        <f>$B$1</f>
        <v>DISTRICT SCHOOL BOARD OF OKEECHOBEE COUNTY</v>
      </c>
      <c r="C710" s="8"/>
      <c r="D710" s="381"/>
      <c r="F710" s="99"/>
    </row>
    <row r="711" spans="1:6" ht="18.75" customHeight="1">
      <c r="A711" s="10"/>
      <c r="B711" s="12" t="s">
        <v>8</v>
      </c>
      <c r="C711" s="8"/>
      <c r="D711" s="381"/>
      <c r="F711" s="99"/>
    </row>
    <row r="712" spans="1:6" ht="18.75" customHeight="1">
      <c r="A712" s="10"/>
      <c r="B712" s="39" t="str">
        <f>$B$39</f>
        <v>For Fiscal Year Ending June 30, 2015</v>
      </c>
      <c r="C712" s="8"/>
      <c r="D712" s="381"/>
      <c r="F712" s="99"/>
    </row>
    <row r="713" spans="1:6" ht="18.75" customHeight="1">
      <c r="A713" s="10"/>
      <c r="B713" s="8"/>
      <c r="C713" s="8"/>
      <c r="D713" s="381"/>
      <c r="F713" s="99"/>
    </row>
    <row r="714" spans="1:23" s="8" customFormat="1" ht="18.75" customHeight="1">
      <c r="A714" s="10"/>
      <c r="B714" s="183" t="s">
        <v>330</v>
      </c>
      <c r="C714" s="33"/>
      <c r="D714" s="383"/>
      <c r="E714" s="409"/>
      <c r="F714" s="285"/>
      <c r="G714" s="33"/>
      <c r="H714" s="33"/>
      <c r="I714" s="33"/>
      <c r="J714" s="33"/>
      <c r="K714" s="406" t="s">
        <v>353</v>
      </c>
      <c r="S714" s="426"/>
      <c r="T714" s="427"/>
      <c r="U714" s="426"/>
      <c r="V714" s="426"/>
      <c r="W714" s="426"/>
    </row>
    <row r="715" spans="1:11" ht="18.75" customHeight="1">
      <c r="A715" s="10"/>
      <c r="B715" s="117"/>
      <c r="C715" s="105" t="s">
        <v>9</v>
      </c>
      <c r="D715" s="70" t="s">
        <v>21</v>
      </c>
      <c r="E715" s="3" t="s">
        <v>22</v>
      </c>
      <c r="F715" s="3" t="s">
        <v>23</v>
      </c>
      <c r="G715" s="3" t="s">
        <v>24</v>
      </c>
      <c r="H715" s="3" t="s">
        <v>25</v>
      </c>
      <c r="I715" s="3" t="s">
        <v>26</v>
      </c>
      <c r="J715" s="3" t="s">
        <v>27</v>
      </c>
      <c r="K715" s="3" t="s">
        <v>368</v>
      </c>
    </row>
    <row r="716" spans="1:11" ht="18.75" customHeight="1">
      <c r="A716" s="10"/>
      <c r="B716" s="233" t="s">
        <v>28</v>
      </c>
      <c r="C716" s="107" t="s">
        <v>11</v>
      </c>
      <c r="D716" s="2"/>
      <c r="E716" s="2">
        <v>100</v>
      </c>
      <c r="F716" s="2">
        <v>200</v>
      </c>
      <c r="G716" s="2">
        <v>300</v>
      </c>
      <c r="H716" s="2">
        <v>400</v>
      </c>
      <c r="I716" s="2">
        <v>500</v>
      </c>
      <c r="J716" s="2">
        <v>600</v>
      </c>
      <c r="K716" s="2">
        <v>700</v>
      </c>
    </row>
    <row r="717" spans="1:11" ht="18.75" customHeight="1">
      <c r="A717" s="10"/>
      <c r="B717" s="108" t="s">
        <v>217</v>
      </c>
      <c r="C717" s="119">
        <v>5000</v>
      </c>
      <c r="D717" s="300">
        <f>SUM(E717:K717)</f>
        <v>0</v>
      </c>
      <c r="E717" s="94"/>
      <c r="F717" s="94"/>
      <c r="G717" s="94"/>
      <c r="H717" s="94"/>
      <c r="I717" s="94"/>
      <c r="J717" s="94"/>
      <c r="K717" s="94"/>
    </row>
    <row r="718" spans="1:11" ht="18.75" customHeight="1">
      <c r="A718" s="10"/>
      <c r="B718" s="1" t="s">
        <v>344</v>
      </c>
      <c r="C718" s="119">
        <v>6100</v>
      </c>
      <c r="D718" s="300">
        <f aca="true" t="shared" si="14" ref="D718:D735">SUM(E718:K718)</f>
        <v>0</v>
      </c>
      <c r="E718" s="94"/>
      <c r="F718" s="94"/>
      <c r="G718" s="94"/>
      <c r="H718" s="94"/>
      <c r="I718" s="94"/>
      <c r="J718" s="94"/>
      <c r="K718" s="94"/>
    </row>
    <row r="719" spans="1:11" ht="18.75" customHeight="1">
      <c r="A719" s="10"/>
      <c r="B719" s="108" t="s">
        <v>218</v>
      </c>
      <c r="C719" s="119">
        <v>6200</v>
      </c>
      <c r="D719" s="300">
        <f t="shared" si="14"/>
        <v>0</v>
      </c>
      <c r="E719" s="94"/>
      <c r="F719" s="94"/>
      <c r="G719" s="94"/>
      <c r="H719" s="94"/>
      <c r="I719" s="94"/>
      <c r="J719" s="94"/>
      <c r="K719" s="94"/>
    </row>
    <row r="720" spans="1:11" ht="18.75" customHeight="1">
      <c r="A720" s="10"/>
      <c r="B720" s="108" t="s">
        <v>219</v>
      </c>
      <c r="C720" s="119">
        <v>6300</v>
      </c>
      <c r="D720" s="300">
        <f t="shared" si="14"/>
        <v>0</v>
      </c>
      <c r="E720" s="94"/>
      <c r="F720" s="94"/>
      <c r="G720" s="94"/>
      <c r="H720" s="94"/>
      <c r="I720" s="94"/>
      <c r="J720" s="94"/>
      <c r="K720" s="94"/>
    </row>
    <row r="721" spans="1:11" ht="18.75" customHeight="1">
      <c r="A721" s="10"/>
      <c r="B721" s="108" t="s">
        <v>174</v>
      </c>
      <c r="C721" s="119">
        <v>6400</v>
      </c>
      <c r="D721" s="300">
        <f t="shared" si="14"/>
        <v>0</v>
      </c>
      <c r="E721" s="94"/>
      <c r="F721" s="94"/>
      <c r="G721" s="94"/>
      <c r="H721" s="94"/>
      <c r="I721" s="94"/>
      <c r="J721" s="94"/>
      <c r="K721" s="94"/>
    </row>
    <row r="722" spans="1:11" ht="18.75" customHeight="1">
      <c r="A722" s="10"/>
      <c r="B722" s="1" t="s">
        <v>328</v>
      </c>
      <c r="C722" s="2">
        <v>6500</v>
      </c>
      <c r="D722" s="300">
        <f t="shared" si="14"/>
        <v>0</v>
      </c>
      <c r="E722" s="94"/>
      <c r="F722" s="94"/>
      <c r="G722" s="94"/>
      <c r="H722" s="94"/>
      <c r="I722" s="94"/>
      <c r="J722" s="94"/>
      <c r="K722" s="94"/>
    </row>
    <row r="723" spans="1:11" ht="18.75" customHeight="1">
      <c r="A723" s="10"/>
      <c r="B723" s="229" t="s">
        <v>310</v>
      </c>
      <c r="C723" s="2">
        <v>7100</v>
      </c>
      <c r="D723" s="300">
        <f t="shared" si="14"/>
        <v>0</v>
      </c>
      <c r="E723" s="94"/>
      <c r="F723" s="94"/>
      <c r="G723" s="94"/>
      <c r="H723" s="94"/>
      <c r="I723" s="94"/>
      <c r="J723" s="94"/>
      <c r="K723" s="94"/>
    </row>
    <row r="724" spans="1:11" ht="18.75" customHeight="1">
      <c r="A724" s="10"/>
      <c r="B724" s="108" t="s">
        <v>220</v>
      </c>
      <c r="C724" s="119">
        <v>7200</v>
      </c>
      <c r="D724" s="300">
        <f t="shared" si="14"/>
        <v>0</v>
      </c>
      <c r="E724" s="94"/>
      <c r="F724" s="94"/>
      <c r="G724" s="94"/>
      <c r="H724" s="94"/>
      <c r="I724" s="94"/>
      <c r="J724" s="94"/>
      <c r="K724" s="94"/>
    </row>
    <row r="725" spans="1:11" ht="18.75" customHeight="1">
      <c r="A725" s="10"/>
      <c r="B725" s="108" t="s">
        <v>176</v>
      </c>
      <c r="C725" s="119">
        <v>7300</v>
      </c>
      <c r="D725" s="300">
        <f t="shared" si="14"/>
        <v>0</v>
      </c>
      <c r="E725" s="94"/>
      <c r="F725" s="94"/>
      <c r="G725" s="94"/>
      <c r="H725" s="94"/>
      <c r="I725" s="94"/>
      <c r="J725" s="94"/>
      <c r="K725" s="94"/>
    </row>
    <row r="726" spans="1:11" ht="18.75" customHeight="1">
      <c r="A726" s="10"/>
      <c r="B726" s="108" t="s">
        <v>177</v>
      </c>
      <c r="C726" s="119">
        <v>7400</v>
      </c>
      <c r="D726" s="300">
        <f t="shared" si="14"/>
        <v>0</v>
      </c>
      <c r="E726" s="94"/>
      <c r="F726" s="94"/>
      <c r="G726" s="94"/>
      <c r="H726" s="94"/>
      <c r="I726" s="94"/>
      <c r="J726" s="94"/>
      <c r="K726" s="94"/>
    </row>
    <row r="727" spans="1:11" ht="18.75" customHeight="1">
      <c r="A727" s="10"/>
      <c r="B727" s="108" t="s">
        <v>178</v>
      </c>
      <c r="C727" s="119">
        <v>7500</v>
      </c>
      <c r="D727" s="300">
        <f t="shared" si="14"/>
        <v>0</v>
      </c>
      <c r="E727" s="94"/>
      <c r="F727" s="94"/>
      <c r="G727" s="94"/>
      <c r="H727" s="94"/>
      <c r="I727" s="94"/>
      <c r="J727" s="94"/>
      <c r="K727" s="94"/>
    </row>
    <row r="728" spans="1:11" ht="18.75" customHeight="1">
      <c r="A728" s="10"/>
      <c r="B728" s="108" t="s">
        <v>221</v>
      </c>
      <c r="C728" s="119">
        <v>7700</v>
      </c>
      <c r="D728" s="300">
        <f t="shared" si="14"/>
        <v>0</v>
      </c>
      <c r="E728" s="94"/>
      <c r="F728" s="94"/>
      <c r="G728" s="94"/>
      <c r="H728" s="94"/>
      <c r="I728" s="94"/>
      <c r="J728" s="94"/>
      <c r="K728" s="94"/>
    </row>
    <row r="729" spans="1:11" ht="18.75" customHeight="1">
      <c r="A729" s="10"/>
      <c r="B729" s="1" t="s">
        <v>343</v>
      </c>
      <c r="C729" s="119">
        <v>7800</v>
      </c>
      <c r="D729" s="300">
        <f t="shared" si="14"/>
        <v>0</v>
      </c>
      <c r="E729" s="94"/>
      <c r="F729" s="94"/>
      <c r="G729" s="94"/>
      <c r="H729" s="94"/>
      <c r="I729" s="94"/>
      <c r="J729" s="94"/>
      <c r="K729" s="94"/>
    </row>
    <row r="730" spans="1:11" ht="18.75" customHeight="1">
      <c r="A730" s="10"/>
      <c r="B730" s="108" t="s">
        <v>222</v>
      </c>
      <c r="C730" s="119">
        <v>7900</v>
      </c>
      <c r="D730" s="300">
        <f t="shared" si="14"/>
        <v>0</v>
      </c>
      <c r="E730" s="94"/>
      <c r="F730" s="94"/>
      <c r="G730" s="94"/>
      <c r="H730" s="94"/>
      <c r="I730" s="94"/>
      <c r="J730" s="94"/>
      <c r="K730" s="94"/>
    </row>
    <row r="731" spans="1:11" ht="18.75" customHeight="1">
      <c r="A731" s="10"/>
      <c r="B731" s="108" t="s">
        <v>223</v>
      </c>
      <c r="C731" s="119">
        <v>8100</v>
      </c>
      <c r="D731" s="300">
        <f t="shared" si="14"/>
        <v>0</v>
      </c>
      <c r="E731" s="94"/>
      <c r="F731" s="94"/>
      <c r="G731" s="94"/>
      <c r="H731" s="94"/>
      <c r="I731" s="94"/>
      <c r="J731" s="94"/>
      <c r="K731" s="94"/>
    </row>
    <row r="732" spans="1:11" ht="18.75" customHeight="1">
      <c r="A732" s="10"/>
      <c r="B732" s="1" t="s">
        <v>182</v>
      </c>
      <c r="C732" s="119">
        <v>8200</v>
      </c>
      <c r="D732" s="300">
        <f t="shared" si="14"/>
        <v>0</v>
      </c>
      <c r="E732" s="94"/>
      <c r="F732" s="94"/>
      <c r="G732" s="94"/>
      <c r="H732" s="94"/>
      <c r="I732" s="94"/>
      <c r="J732" s="94"/>
      <c r="K732" s="94"/>
    </row>
    <row r="733" spans="1:11" ht="18.75" customHeight="1">
      <c r="A733" s="10"/>
      <c r="B733" s="108" t="s">
        <v>224</v>
      </c>
      <c r="C733" s="119">
        <v>9100</v>
      </c>
      <c r="D733" s="300">
        <f t="shared" si="14"/>
        <v>0</v>
      </c>
      <c r="E733" s="94"/>
      <c r="F733" s="94"/>
      <c r="G733" s="94"/>
      <c r="H733" s="94"/>
      <c r="I733" s="94"/>
      <c r="J733" s="94"/>
      <c r="K733" s="94"/>
    </row>
    <row r="734" spans="1:11" ht="18.75" customHeight="1" thickBot="1">
      <c r="A734" s="10"/>
      <c r="B734" s="108" t="s">
        <v>225</v>
      </c>
      <c r="C734" s="119">
        <v>9300</v>
      </c>
      <c r="D734" s="300">
        <f t="shared" si="14"/>
        <v>0</v>
      </c>
      <c r="E734" s="440"/>
      <c r="F734" s="440"/>
      <c r="G734" s="440"/>
      <c r="H734" s="440"/>
      <c r="I734" s="440"/>
      <c r="J734" s="376"/>
      <c r="K734" s="440"/>
    </row>
    <row r="735" spans="1:11" ht="18.75" customHeight="1" thickBot="1">
      <c r="A735" s="10"/>
      <c r="B735" s="218" t="s">
        <v>226</v>
      </c>
      <c r="C735" s="110"/>
      <c r="D735" s="300">
        <f t="shared" si="14"/>
        <v>0</v>
      </c>
      <c r="E735" s="412">
        <f>SUM(E717:E734)</f>
        <v>0</v>
      </c>
      <c r="F735" s="412">
        <f aca="true" t="shared" si="15" ref="F735:K735">SUM(F717:F734)</f>
        <v>0</v>
      </c>
      <c r="G735" s="412">
        <f t="shared" si="15"/>
        <v>0</v>
      </c>
      <c r="H735" s="412">
        <f t="shared" si="15"/>
        <v>0</v>
      </c>
      <c r="I735" s="412">
        <f t="shared" si="15"/>
        <v>0</v>
      </c>
      <c r="J735" s="412">
        <f t="shared" si="15"/>
        <v>0</v>
      </c>
      <c r="K735" s="412">
        <f t="shared" si="15"/>
        <v>0</v>
      </c>
    </row>
    <row r="736" spans="1:23" s="8" customFormat="1" ht="15" customHeight="1">
      <c r="A736" s="10"/>
      <c r="B736" s="120" t="s">
        <v>30</v>
      </c>
      <c r="C736" s="365"/>
      <c r="D736" s="411"/>
      <c r="E736" s="410"/>
      <c r="F736" s="57"/>
      <c r="G736" s="57"/>
      <c r="H736" s="57"/>
      <c r="I736" s="57"/>
      <c r="J736" s="57"/>
      <c r="K736" s="57"/>
      <c r="S736" s="426"/>
      <c r="T736" s="427"/>
      <c r="U736" s="426"/>
      <c r="V736" s="426"/>
      <c r="W736" s="426"/>
    </row>
    <row r="737" spans="1:23" s="8" customFormat="1" ht="15" customHeight="1">
      <c r="A737" s="10"/>
      <c r="B737" s="230" t="s">
        <v>31</v>
      </c>
      <c r="C737" s="361"/>
      <c r="D737" s="366"/>
      <c r="E737" s="363"/>
      <c r="F737" s="363"/>
      <c r="G737" s="363"/>
      <c r="H737" s="363"/>
      <c r="I737" s="363"/>
      <c r="J737" s="363"/>
      <c r="K737" s="364"/>
      <c r="S737" s="426"/>
      <c r="T737" s="427"/>
      <c r="U737" s="426"/>
      <c r="V737" s="426"/>
      <c r="W737" s="426"/>
    </row>
    <row r="738" spans="1:23" s="8" customFormat="1" ht="16.5" customHeight="1">
      <c r="A738" s="10"/>
      <c r="B738" s="211" t="s">
        <v>203</v>
      </c>
      <c r="C738" s="362">
        <v>910</v>
      </c>
      <c r="D738" s="291"/>
      <c r="E738" s="364"/>
      <c r="F738" s="364"/>
      <c r="G738" s="364"/>
      <c r="H738" s="364"/>
      <c r="I738" s="363"/>
      <c r="J738" s="364"/>
      <c r="K738" s="364"/>
      <c r="S738" s="426"/>
      <c r="T738" s="427"/>
      <c r="U738" s="426"/>
      <c r="V738" s="426"/>
      <c r="W738" s="426"/>
    </row>
    <row r="739" spans="1:23" s="8" customFormat="1" ht="18.75" customHeight="1">
      <c r="A739" s="10"/>
      <c r="B739" s="211" t="s">
        <v>184</v>
      </c>
      <c r="C739" s="362">
        <v>920</v>
      </c>
      <c r="D739" s="291"/>
      <c r="E739" s="364"/>
      <c r="F739" s="364"/>
      <c r="G739" s="364"/>
      <c r="H739" s="364"/>
      <c r="I739" s="363"/>
      <c r="J739" s="364"/>
      <c r="K739" s="364"/>
      <c r="S739" s="426"/>
      <c r="T739" s="427"/>
      <c r="U739" s="426"/>
      <c r="V739" s="426"/>
      <c r="W739" s="426"/>
    </row>
    <row r="740" spans="1:23" s="8" customFormat="1" ht="18.75" customHeight="1">
      <c r="A740" s="10"/>
      <c r="B740" s="211" t="s">
        <v>185</v>
      </c>
      <c r="C740" s="172">
        <v>930</v>
      </c>
      <c r="D740" s="141"/>
      <c r="E740" s="364"/>
      <c r="F740" s="364"/>
      <c r="G740" s="364"/>
      <c r="H740" s="364"/>
      <c r="I740" s="364"/>
      <c r="J740" s="364"/>
      <c r="K740" s="367"/>
      <c r="S740" s="426"/>
      <c r="T740" s="427"/>
      <c r="U740" s="426"/>
      <c r="V740" s="426"/>
      <c r="W740" s="426"/>
    </row>
    <row r="741" spans="1:23" s="8" customFormat="1" ht="18.75" customHeight="1">
      <c r="A741" s="10"/>
      <c r="B741" s="211" t="s">
        <v>213</v>
      </c>
      <c r="C741" s="172">
        <v>950</v>
      </c>
      <c r="D741" s="141"/>
      <c r="E741" s="364"/>
      <c r="F741" s="364"/>
      <c r="G741" s="364"/>
      <c r="H741" s="364"/>
      <c r="I741" s="364"/>
      <c r="J741" s="364"/>
      <c r="K741" s="367"/>
      <c r="S741" s="426"/>
      <c r="T741" s="427"/>
      <c r="U741" s="426"/>
      <c r="V741" s="426"/>
      <c r="W741" s="426"/>
    </row>
    <row r="742" spans="1:5" ht="18.75" customHeight="1">
      <c r="A742" s="10"/>
      <c r="B742" s="205" t="s">
        <v>319</v>
      </c>
      <c r="C742" s="42">
        <v>960</v>
      </c>
      <c r="D742" s="289"/>
      <c r="E742" s="266"/>
    </row>
    <row r="743" spans="1:6" ht="18.75" customHeight="1">
      <c r="A743" s="10"/>
      <c r="B743" s="211" t="s">
        <v>187</v>
      </c>
      <c r="C743" s="172">
        <v>970</v>
      </c>
      <c r="D743" s="289"/>
      <c r="F743" s="99"/>
    </row>
    <row r="744" spans="1:6" ht="18.75" customHeight="1">
      <c r="A744" s="10"/>
      <c r="B744" s="211" t="s">
        <v>188</v>
      </c>
      <c r="C744" s="172">
        <v>990</v>
      </c>
      <c r="D744" s="289"/>
      <c r="F744" s="99"/>
    </row>
    <row r="745" spans="1:6" ht="18.75" customHeight="1" thickBot="1">
      <c r="A745" s="10"/>
      <c r="B745" s="211" t="s">
        <v>189</v>
      </c>
      <c r="C745" s="172">
        <v>9700</v>
      </c>
      <c r="D745" s="307">
        <f>SUM(D738:D744)</f>
        <v>0</v>
      </c>
      <c r="F745" s="99"/>
    </row>
    <row r="746" spans="1:6" ht="18.75" customHeight="1" thickBot="1">
      <c r="A746" s="10"/>
      <c r="B746" s="218" t="s">
        <v>64</v>
      </c>
      <c r="C746" s="110"/>
      <c r="D746" s="375">
        <f>D745</f>
        <v>0</v>
      </c>
      <c r="F746" s="99"/>
    </row>
    <row r="747" spans="1:6" ht="9.75" customHeight="1">
      <c r="A747" s="10"/>
      <c r="B747" s="237"/>
      <c r="C747" s="272"/>
      <c r="D747" s="315"/>
      <c r="F747" s="99"/>
    </row>
    <row r="748" spans="1:6" ht="18.75" customHeight="1">
      <c r="A748" s="10"/>
      <c r="B748" s="32" t="str">
        <f>IF(H$2="","Nonspendable Fund Balance",CONCATENATE("Nonspendable Fund Balance, ",LOOKUP(H$2,T$2:T$8,V$2:V$8)))</f>
        <v>Nonspendable Fund Balance, June 30, 2015</v>
      </c>
      <c r="C748" s="45">
        <v>2710</v>
      </c>
      <c r="D748" s="291"/>
      <c r="E748" s="266"/>
      <c r="F748" s="99"/>
    </row>
    <row r="749" spans="1:6" ht="18.75" customHeight="1">
      <c r="A749" s="10"/>
      <c r="B749" s="1" t="str">
        <f>IF(H$2="","Restricted Fund Balance",CONCATENATE("Restricted Fund Balance, ",LOOKUP(H$2,T$2:T$8,V$2:V$8)))</f>
        <v>Restricted Fund Balance, June 30, 2015</v>
      </c>
      <c r="C749" s="2">
        <v>2720</v>
      </c>
      <c r="D749" s="291"/>
      <c r="E749" s="266"/>
      <c r="F749" s="99"/>
    </row>
    <row r="750" spans="1:6" ht="18.75" customHeight="1">
      <c r="A750" s="10"/>
      <c r="B750" s="1" t="str">
        <f>IF(H$2="","Committed Fund Balance",CONCATENATE("Committed Fund Balance, ",LOOKUP(H$2,T$2:T$8,V$2:V$8)))</f>
        <v>Committed Fund Balance, June 30, 2015</v>
      </c>
      <c r="C750" s="2">
        <v>2730</v>
      </c>
      <c r="D750" s="289"/>
      <c r="E750" s="266"/>
      <c r="F750" s="99"/>
    </row>
    <row r="751" spans="1:6" ht="18.75" customHeight="1">
      <c r="A751" s="10"/>
      <c r="B751" s="1" t="str">
        <f>IF(H$2="","Assigned Fund Balance",CONCATENATE("Assigned Fund Balance, ",LOOKUP(H$2,T$2:T$8,V$2:V$8)))</f>
        <v>Assigned Fund Balance, June 30, 2015</v>
      </c>
      <c r="C751" s="2">
        <v>2740</v>
      </c>
      <c r="D751" s="289"/>
      <c r="E751" s="266"/>
      <c r="F751" s="99"/>
    </row>
    <row r="752" spans="1:6" ht="18.75" customHeight="1" thickBot="1">
      <c r="A752" s="10"/>
      <c r="B752" s="1" t="str">
        <f>IF(H$2="","Unassigned Fund Balance",CONCATENATE("Unassigned Fund Balance, ",LOOKUP(H$2,T$2:T$8,V$2:V$8)))</f>
        <v>Unassigned Fund Balance, June 30, 2015</v>
      </c>
      <c r="C752" s="2">
        <v>2750</v>
      </c>
      <c r="D752" s="379"/>
      <c r="E752" s="266"/>
      <c r="F752" s="99"/>
    </row>
    <row r="753" spans="1:6" ht="18.75" customHeight="1" thickBot="1">
      <c r="A753" s="10"/>
      <c r="B753" s="217" t="s">
        <v>286</v>
      </c>
      <c r="C753" s="25">
        <v>2700</v>
      </c>
      <c r="D753" s="340">
        <f>SUM(D748:D752)</f>
        <v>0</v>
      </c>
      <c r="F753" s="99"/>
    </row>
    <row r="754" spans="1:6" ht="18.75" customHeight="1">
      <c r="A754" s="10"/>
      <c r="B754" s="420" t="s">
        <v>400</v>
      </c>
      <c r="C754" s="86"/>
      <c r="D754" s="55"/>
      <c r="F754" s="99"/>
    </row>
    <row r="755" spans="1:6" ht="18.75" customHeight="1" thickBot="1">
      <c r="A755" s="10"/>
      <c r="B755" s="214" t="s">
        <v>205</v>
      </c>
      <c r="C755" s="91"/>
      <c r="D755" s="311">
        <f>D735+D746+D753</f>
        <v>0</v>
      </c>
      <c r="F755" s="99"/>
    </row>
    <row r="756" spans="1:6" ht="16.5" thickTop="1">
      <c r="A756" s="10"/>
      <c r="B756" s="63"/>
      <c r="C756" s="121"/>
      <c r="D756" s="332"/>
      <c r="F756" s="99"/>
    </row>
    <row r="757" spans="1:6" ht="15.75" customHeight="1">
      <c r="A757" s="10"/>
      <c r="B757" s="84" t="s">
        <v>95</v>
      </c>
      <c r="C757" s="29"/>
      <c r="D757" s="278"/>
      <c r="F757" s="99"/>
    </row>
    <row r="758" ht="15.75">
      <c r="A758" s="10"/>
    </row>
    <row r="759" spans="1:2" ht="15.75">
      <c r="A759" s="368"/>
      <c r="B759" s="264"/>
    </row>
    <row r="760" spans="1:8" ht="15.75">
      <c r="A760" s="10" t="s">
        <v>262</v>
      </c>
      <c r="B760" s="38" t="str">
        <f>$B$1</f>
        <v>DISTRICT SCHOOL BOARD OF OKEECHOBEE COUNTY</v>
      </c>
      <c r="F760" s="122"/>
      <c r="H760" s="98"/>
    </row>
    <row r="761" spans="1:2" ht="15.75">
      <c r="A761" s="10"/>
      <c r="B761" s="12" t="s">
        <v>8</v>
      </c>
    </row>
    <row r="762" spans="1:2" ht="15.75" customHeight="1">
      <c r="A762" s="10"/>
      <c r="B762" s="39" t="str">
        <f>$B$39</f>
        <v>For Fiscal Year Ending June 30, 2015</v>
      </c>
    </row>
    <row r="763" ht="15.75" customHeight="1">
      <c r="A763" s="10"/>
    </row>
    <row r="764" spans="1:11" ht="15.75" customHeight="1">
      <c r="A764" s="10"/>
      <c r="B764" s="76" t="s">
        <v>263</v>
      </c>
      <c r="K764" s="133" t="s">
        <v>356</v>
      </c>
    </row>
    <row r="765" spans="1:23" s="63" customFormat="1" ht="15.75" customHeight="1">
      <c r="A765" s="10"/>
      <c r="B765" s="167"/>
      <c r="C765" s="123"/>
      <c r="D765" s="130"/>
      <c r="E765" s="123">
        <v>210</v>
      </c>
      <c r="F765" s="123">
        <v>220</v>
      </c>
      <c r="G765" s="123">
        <v>230</v>
      </c>
      <c r="H765" s="123">
        <v>240</v>
      </c>
      <c r="I765" s="123">
        <v>250</v>
      </c>
      <c r="J765" s="123">
        <v>290</v>
      </c>
      <c r="K765" s="123">
        <v>299</v>
      </c>
      <c r="S765" s="426"/>
      <c r="T765" s="427"/>
      <c r="U765" s="426"/>
      <c r="V765" s="426"/>
      <c r="W765" s="426"/>
    </row>
    <row r="766" spans="1:23" s="63" customFormat="1" ht="15.75" customHeight="1">
      <c r="A766" s="10"/>
      <c r="B766" s="231" t="s">
        <v>10</v>
      </c>
      <c r="C766" s="131" t="s">
        <v>9</v>
      </c>
      <c r="D766" s="131" t="s">
        <v>21</v>
      </c>
      <c r="E766" s="131" t="s">
        <v>300</v>
      </c>
      <c r="F766" s="131" t="s">
        <v>393</v>
      </c>
      <c r="G766" s="124" t="s">
        <v>383</v>
      </c>
      <c r="H766" s="131" t="s">
        <v>40</v>
      </c>
      <c r="I766" s="131" t="s">
        <v>301</v>
      </c>
      <c r="J766" s="131" t="s">
        <v>41</v>
      </c>
      <c r="K766" s="131" t="s">
        <v>272</v>
      </c>
      <c r="L766" s="164"/>
      <c r="S766" s="426"/>
      <c r="T766" s="427"/>
      <c r="U766" s="426"/>
      <c r="V766" s="426"/>
      <c r="W766" s="426"/>
    </row>
    <row r="767" spans="1:23" s="63" customFormat="1" ht="15.75" customHeight="1">
      <c r="A767" s="10"/>
      <c r="B767" s="169"/>
      <c r="C767" s="2" t="s">
        <v>11</v>
      </c>
      <c r="D767" s="287"/>
      <c r="E767" s="2" t="s">
        <v>299</v>
      </c>
      <c r="F767" s="2" t="s">
        <v>299</v>
      </c>
      <c r="G767" s="2" t="s">
        <v>495</v>
      </c>
      <c r="H767" s="2" t="s">
        <v>42</v>
      </c>
      <c r="I767" s="2" t="s">
        <v>299</v>
      </c>
      <c r="J767" s="2" t="s">
        <v>43</v>
      </c>
      <c r="K767" s="2" t="s">
        <v>336</v>
      </c>
      <c r="S767" s="426"/>
      <c r="T767" s="427"/>
      <c r="U767" s="426"/>
      <c r="V767" s="426"/>
      <c r="W767" s="426"/>
    </row>
    <row r="768" spans="1:23" s="63" customFormat="1" ht="15.75">
      <c r="A768" s="10"/>
      <c r="B768" s="232" t="s">
        <v>297</v>
      </c>
      <c r="C768" s="88"/>
      <c r="D768" s="303"/>
      <c r="E768" s="88"/>
      <c r="F768" s="88"/>
      <c r="G768" s="88"/>
      <c r="H768" s="88"/>
      <c r="I768" s="88"/>
      <c r="J768" s="88"/>
      <c r="K768" s="88"/>
      <c r="L768" s="24"/>
      <c r="M768" s="24"/>
      <c r="N768" s="245"/>
      <c r="S768" s="426"/>
      <c r="T768" s="427"/>
      <c r="U768" s="426"/>
      <c r="V768" s="426"/>
      <c r="W768" s="426"/>
    </row>
    <row r="769" spans="1:23" ht="15.75">
      <c r="A769" s="10"/>
      <c r="B769" s="207" t="s">
        <v>131</v>
      </c>
      <c r="C769" s="45">
        <v>3199</v>
      </c>
      <c r="D769" s="333">
        <f>SUM(E769:K769)</f>
        <v>0</v>
      </c>
      <c r="E769" s="80"/>
      <c r="F769" s="80"/>
      <c r="G769" s="80"/>
      <c r="H769" s="80"/>
      <c r="I769" s="80"/>
      <c r="J769" s="80"/>
      <c r="K769" s="80"/>
      <c r="L769" s="163"/>
      <c r="M769" s="163"/>
      <c r="N769" s="163"/>
      <c r="S769" s="429"/>
      <c r="U769" s="429"/>
      <c r="V769" s="429"/>
      <c r="W769" s="429"/>
    </row>
    <row r="770" spans="1:23" s="63" customFormat="1" ht="16.5" thickBot="1">
      <c r="A770" s="10"/>
      <c r="B770" s="212" t="s">
        <v>298</v>
      </c>
      <c r="C770" s="3">
        <v>3100</v>
      </c>
      <c r="D770" s="301">
        <f>SUM(E770:K770)</f>
        <v>0</v>
      </c>
      <c r="E770" s="154">
        <f aca="true" t="shared" si="16" ref="E770:K770">E769</f>
        <v>0</v>
      </c>
      <c r="F770" s="154">
        <f t="shared" si="16"/>
        <v>0</v>
      </c>
      <c r="G770" s="154">
        <f t="shared" si="16"/>
        <v>0</v>
      </c>
      <c r="H770" s="154">
        <f t="shared" si="16"/>
        <v>0</v>
      </c>
      <c r="I770" s="154">
        <f t="shared" si="16"/>
        <v>0</v>
      </c>
      <c r="J770" s="154">
        <f t="shared" si="16"/>
        <v>0</v>
      </c>
      <c r="K770" s="113">
        <f t="shared" si="16"/>
        <v>0</v>
      </c>
      <c r="L770" s="57"/>
      <c r="M770" s="57"/>
      <c r="N770" s="57"/>
      <c r="S770" s="426"/>
      <c r="T770" s="430"/>
      <c r="U770" s="426"/>
      <c r="V770" s="426"/>
      <c r="W770" s="426"/>
    </row>
    <row r="771" spans="1:23" s="63" customFormat="1" ht="15.75">
      <c r="A771" s="10"/>
      <c r="B771" s="232" t="s">
        <v>120</v>
      </c>
      <c r="C771" s="88"/>
      <c r="D771" s="334"/>
      <c r="E771" s="252"/>
      <c r="F771" s="252"/>
      <c r="G771" s="252"/>
      <c r="H771" s="252"/>
      <c r="I771" s="252"/>
      <c r="J771" s="252"/>
      <c r="K771" s="252"/>
      <c r="L771" s="24"/>
      <c r="M771" s="24"/>
      <c r="N771" s="245"/>
      <c r="S771" s="426"/>
      <c r="T771" s="427"/>
      <c r="U771" s="426"/>
      <c r="V771" s="426"/>
      <c r="W771" s="426"/>
    </row>
    <row r="772" spans="1:14" ht="15.75">
      <c r="A772" s="10"/>
      <c r="B772" s="207" t="s">
        <v>192</v>
      </c>
      <c r="C772" s="45">
        <v>3299</v>
      </c>
      <c r="D772" s="333">
        <f>SUM(E772:K772)</f>
        <v>0</v>
      </c>
      <c r="E772" s="80"/>
      <c r="F772" s="80"/>
      <c r="G772" s="80"/>
      <c r="H772" s="80"/>
      <c r="I772" s="80"/>
      <c r="J772" s="80"/>
      <c r="K772" s="80"/>
      <c r="L772" s="163"/>
      <c r="M772" s="163"/>
      <c r="N772" s="163"/>
    </row>
    <row r="773" spans="1:23" s="63" customFormat="1" ht="16.5" customHeight="1" thickBot="1">
      <c r="A773" s="10"/>
      <c r="B773" s="212" t="s">
        <v>347</v>
      </c>
      <c r="C773" s="3">
        <v>3200</v>
      </c>
      <c r="D773" s="301">
        <f>SUM(E773:K773)</f>
        <v>0</v>
      </c>
      <c r="E773" s="154">
        <f aca="true" t="shared" si="17" ref="E773:K773">E772</f>
        <v>0</v>
      </c>
      <c r="F773" s="154">
        <f t="shared" si="17"/>
        <v>0</v>
      </c>
      <c r="G773" s="154">
        <f t="shared" si="17"/>
        <v>0</v>
      </c>
      <c r="H773" s="154">
        <f t="shared" si="17"/>
        <v>0</v>
      </c>
      <c r="I773" s="154">
        <f t="shared" si="17"/>
        <v>0</v>
      </c>
      <c r="J773" s="154">
        <f t="shared" si="17"/>
        <v>0</v>
      </c>
      <c r="K773" s="113">
        <f t="shared" si="17"/>
        <v>0</v>
      </c>
      <c r="L773" s="57"/>
      <c r="M773" s="57"/>
      <c r="N773" s="57"/>
      <c r="S773" s="426"/>
      <c r="T773" s="427"/>
      <c r="U773" s="426"/>
      <c r="V773" s="426"/>
      <c r="W773" s="426"/>
    </row>
    <row r="774" spans="1:23" s="164" customFormat="1" ht="15.75">
      <c r="A774" s="173"/>
      <c r="B774" s="226" t="s">
        <v>44</v>
      </c>
      <c r="C774" s="123"/>
      <c r="D774" s="335"/>
      <c r="E774" s="253"/>
      <c r="F774" s="253"/>
      <c r="G774" s="253"/>
      <c r="H774" s="253"/>
      <c r="I774" s="253"/>
      <c r="J774" s="253"/>
      <c r="K774" s="248"/>
      <c r="L774" s="63"/>
      <c r="S774" s="426"/>
      <c r="T774" s="427"/>
      <c r="U774" s="426"/>
      <c r="V774" s="426"/>
      <c r="W774" s="426"/>
    </row>
    <row r="775" spans="1:14" ht="15.75" customHeight="1">
      <c r="A775" s="10"/>
      <c r="B775" s="207" t="s">
        <v>227</v>
      </c>
      <c r="C775" s="2">
        <v>3322</v>
      </c>
      <c r="D775" s="300">
        <f>SUM(E775:K775)</f>
        <v>205000</v>
      </c>
      <c r="E775" s="94">
        <v>205000</v>
      </c>
      <c r="F775" s="94"/>
      <c r="G775" s="94"/>
      <c r="H775" s="94"/>
      <c r="I775" s="94"/>
      <c r="J775" s="94"/>
      <c r="K775" s="94"/>
      <c r="L775" s="64"/>
      <c r="M775" s="63"/>
      <c r="N775" s="63"/>
    </row>
    <row r="776" spans="1:14" ht="15.75" customHeight="1">
      <c r="A776" s="10"/>
      <c r="B776" s="207" t="s">
        <v>228</v>
      </c>
      <c r="C776" s="2">
        <v>3326</v>
      </c>
      <c r="D776" s="300">
        <f>SUM(E776:K776)</f>
        <v>0</v>
      </c>
      <c r="E776" s="94"/>
      <c r="F776" s="94"/>
      <c r="G776" s="94"/>
      <c r="H776" s="94"/>
      <c r="I776" s="94"/>
      <c r="J776" s="94"/>
      <c r="K776" s="94"/>
      <c r="L776" s="64"/>
      <c r="M776" s="64"/>
      <c r="N776" s="63"/>
    </row>
    <row r="777" spans="1:14" ht="15.75" customHeight="1">
      <c r="A777" s="10"/>
      <c r="B777" s="207" t="s">
        <v>121</v>
      </c>
      <c r="C777" s="2">
        <v>3341</v>
      </c>
      <c r="D777" s="300">
        <f>SUM(E777:K777)</f>
        <v>0</v>
      </c>
      <c r="E777" s="94"/>
      <c r="F777" s="94"/>
      <c r="G777" s="94"/>
      <c r="H777" s="94"/>
      <c r="I777" s="94"/>
      <c r="J777" s="94"/>
      <c r="K777" s="94"/>
      <c r="L777" s="64"/>
      <c r="M777" s="64"/>
      <c r="N777" s="63"/>
    </row>
    <row r="778" spans="1:14" ht="15.75" customHeight="1" thickBot="1">
      <c r="A778" s="10"/>
      <c r="B778" s="207" t="s">
        <v>229</v>
      </c>
      <c r="C778" s="125">
        <v>3300</v>
      </c>
      <c r="D778" s="293">
        <f>SUM(E778:K778)</f>
        <v>205000</v>
      </c>
      <c r="E778" s="127">
        <f aca="true" t="shared" si="18" ref="E778:K778">SUM(E775:E777)</f>
        <v>205000</v>
      </c>
      <c r="F778" s="127">
        <f t="shared" si="18"/>
        <v>0</v>
      </c>
      <c r="G778" s="127">
        <f t="shared" si="18"/>
        <v>0</v>
      </c>
      <c r="H778" s="127">
        <f t="shared" si="18"/>
        <v>0</v>
      </c>
      <c r="I778" s="127">
        <f t="shared" si="18"/>
        <v>0</v>
      </c>
      <c r="J778" s="127">
        <f t="shared" si="18"/>
        <v>0</v>
      </c>
      <c r="K778" s="127">
        <f t="shared" si="18"/>
        <v>0</v>
      </c>
      <c r="L778" s="63"/>
      <c r="M778" s="64"/>
      <c r="N778" s="63"/>
    </row>
    <row r="779" spans="1:14" ht="15.75" customHeight="1">
      <c r="A779" s="10"/>
      <c r="B779" s="227" t="s">
        <v>45</v>
      </c>
      <c r="C779" s="70"/>
      <c r="D779" s="317"/>
      <c r="E779" s="155"/>
      <c r="F779" s="159"/>
      <c r="G779" s="155"/>
      <c r="H779" s="159"/>
      <c r="I779" s="159"/>
      <c r="J779" s="159"/>
      <c r="K779" s="159"/>
      <c r="L779" s="64"/>
      <c r="M779" s="64"/>
      <c r="N779" s="63"/>
    </row>
    <row r="780" spans="1:14" ht="15.75" customHeight="1">
      <c r="A780" s="10"/>
      <c r="B780" s="207" t="s">
        <v>281</v>
      </c>
      <c r="C780" s="2">
        <v>3412</v>
      </c>
      <c r="D780" s="300">
        <f aca="true" t="shared" si="19" ref="D780:D789">SUM(E780:K780)</f>
        <v>0</v>
      </c>
      <c r="E780" s="94"/>
      <c r="F780" s="94"/>
      <c r="G780" s="94"/>
      <c r="H780" s="94"/>
      <c r="I780" s="94"/>
      <c r="J780" s="94"/>
      <c r="K780" s="94"/>
      <c r="L780" s="64"/>
      <c r="M780" s="63"/>
      <c r="N780" s="63"/>
    </row>
    <row r="781" spans="1:14" ht="15.75" customHeight="1">
      <c r="A781" s="10"/>
      <c r="B781" s="407" t="s">
        <v>354</v>
      </c>
      <c r="C781" s="270">
        <v>3418</v>
      </c>
      <c r="D781" s="300">
        <f t="shared" si="19"/>
        <v>0</v>
      </c>
      <c r="E781" s="94"/>
      <c r="F781" s="94"/>
      <c r="G781" s="94"/>
      <c r="H781" s="94"/>
      <c r="I781" s="94"/>
      <c r="J781" s="94"/>
      <c r="K781" s="94"/>
      <c r="L781" s="64"/>
      <c r="M781" s="64"/>
      <c r="N781" s="63"/>
    </row>
    <row r="782" spans="1:14" ht="15.75" customHeight="1">
      <c r="A782" s="10"/>
      <c r="B782" s="407" t="s">
        <v>355</v>
      </c>
      <c r="C782" s="137">
        <v>3419</v>
      </c>
      <c r="D782" s="300">
        <f t="shared" si="19"/>
        <v>0</v>
      </c>
      <c r="E782" s="94"/>
      <c r="F782" s="94"/>
      <c r="G782" s="94"/>
      <c r="H782" s="94"/>
      <c r="I782" s="94"/>
      <c r="J782" s="94"/>
      <c r="K782" s="94"/>
      <c r="L782" s="64"/>
      <c r="M782" s="64"/>
      <c r="N782" s="63"/>
    </row>
    <row r="783" spans="1:14" ht="15.75" customHeight="1">
      <c r="A783" s="10"/>
      <c r="B783" s="207" t="s">
        <v>80</v>
      </c>
      <c r="C783" s="2">
        <v>3421</v>
      </c>
      <c r="D783" s="336">
        <f t="shared" si="19"/>
        <v>0</v>
      </c>
      <c r="E783" s="94"/>
      <c r="F783" s="94"/>
      <c r="G783" s="94"/>
      <c r="H783" s="94"/>
      <c r="I783" s="94"/>
      <c r="J783" s="94"/>
      <c r="K783" s="94"/>
      <c r="L783" s="64"/>
      <c r="M783" s="64"/>
      <c r="N783" s="63"/>
    </row>
    <row r="784" spans="1:14" ht="15.75" customHeight="1">
      <c r="A784" s="10"/>
      <c r="B784" s="207" t="s">
        <v>152</v>
      </c>
      <c r="C784" s="2">
        <v>3423</v>
      </c>
      <c r="D784" s="300">
        <f t="shared" si="19"/>
        <v>0</v>
      </c>
      <c r="E784" s="94"/>
      <c r="F784" s="94"/>
      <c r="G784" s="94"/>
      <c r="H784" s="94"/>
      <c r="I784" s="94"/>
      <c r="J784" s="94"/>
      <c r="K784" s="94"/>
      <c r="L784" s="64"/>
      <c r="M784" s="64"/>
      <c r="N784" s="63"/>
    </row>
    <row r="785" spans="1:14" ht="15.75" customHeight="1">
      <c r="A785" s="10"/>
      <c r="B785" s="207" t="s">
        <v>230</v>
      </c>
      <c r="C785" s="2">
        <v>3425</v>
      </c>
      <c r="D785" s="300">
        <f t="shared" si="19"/>
        <v>0</v>
      </c>
      <c r="E785" s="94"/>
      <c r="F785" s="94"/>
      <c r="G785" s="94"/>
      <c r="H785" s="94"/>
      <c r="I785" s="94"/>
      <c r="J785" s="94"/>
      <c r="K785" s="94"/>
      <c r="L785" s="64"/>
      <c r="M785" s="64"/>
      <c r="N785" s="63"/>
    </row>
    <row r="786" spans="1:14" ht="15.75" customHeight="1">
      <c r="A786" s="10"/>
      <c r="B786" s="205" t="s">
        <v>340</v>
      </c>
      <c r="C786" s="25">
        <v>3430</v>
      </c>
      <c r="D786" s="300">
        <f t="shared" si="19"/>
        <v>0</v>
      </c>
      <c r="E786" s="94"/>
      <c r="F786" s="94"/>
      <c r="G786" s="94"/>
      <c r="H786" s="94"/>
      <c r="I786" s="94"/>
      <c r="J786" s="94"/>
      <c r="K786" s="94"/>
      <c r="L786" s="64"/>
      <c r="M786" s="64"/>
      <c r="N786" s="63"/>
    </row>
    <row r="787" spans="1:14" ht="15.75" customHeight="1">
      <c r="A787" s="10"/>
      <c r="B787" s="207" t="s">
        <v>399</v>
      </c>
      <c r="C787" s="152">
        <v>3440</v>
      </c>
      <c r="D787" s="300">
        <f t="shared" si="19"/>
        <v>0</v>
      </c>
      <c r="E787" s="94"/>
      <c r="F787" s="94"/>
      <c r="G787" s="94"/>
      <c r="H787" s="94"/>
      <c r="I787" s="94"/>
      <c r="J787" s="94"/>
      <c r="K787" s="94"/>
      <c r="L787" s="63"/>
      <c r="M787" s="64"/>
      <c r="N787" s="63"/>
    </row>
    <row r="788" spans="1:14" ht="15.75" customHeight="1" thickBot="1">
      <c r="A788" s="10"/>
      <c r="B788" s="207" t="s">
        <v>231</v>
      </c>
      <c r="C788" s="125">
        <v>3400</v>
      </c>
      <c r="D788" s="301">
        <f t="shared" si="19"/>
        <v>0</v>
      </c>
      <c r="E788" s="127">
        <f aca="true" t="shared" si="20" ref="E788:K788">SUM(E780:E787)</f>
        <v>0</v>
      </c>
      <c r="F788" s="127">
        <f t="shared" si="20"/>
        <v>0</v>
      </c>
      <c r="G788" s="127">
        <f t="shared" si="20"/>
        <v>0</v>
      </c>
      <c r="H788" s="127">
        <f t="shared" si="20"/>
        <v>0</v>
      </c>
      <c r="I788" s="127">
        <f t="shared" si="20"/>
        <v>0</v>
      </c>
      <c r="J788" s="127">
        <f t="shared" si="20"/>
        <v>0</v>
      </c>
      <c r="K788" s="127">
        <f t="shared" si="20"/>
        <v>0</v>
      </c>
      <c r="L788" s="63"/>
      <c r="M788" s="64"/>
      <c r="N788" s="63"/>
    </row>
    <row r="789" spans="1:14" ht="15.75" customHeight="1" thickBot="1">
      <c r="A789" s="10"/>
      <c r="B789" s="217" t="s">
        <v>232</v>
      </c>
      <c r="C789" s="126"/>
      <c r="D789" s="293">
        <f t="shared" si="19"/>
        <v>205000</v>
      </c>
      <c r="E789" s="127">
        <f aca="true" t="shared" si="21" ref="E789:K789">E770+E773+E778+E788</f>
        <v>205000</v>
      </c>
      <c r="F789" s="127">
        <f t="shared" si="21"/>
        <v>0</v>
      </c>
      <c r="G789" s="127">
        <f t="shared" si="21"/>
        <v>0</v>
      </c>
      <c r="H789" s="127">
        <f t="shared" si="21"/>
        <v>0</v>
      </c>
      <c r="I789" s="127">
        <f t="shared" si="21"/>
        <v>0</v>
      </c>
      <c r="J789" s="127">
        <f t="shared" si="21"/>
        <v>0</v>
      </c>
      <c r="K789" s="127">
        <f t="shared" si="21"/>
        <v>0</v>
      </c>
      <c r="L789" s="63"/>
      <c r="M789" s="63"/>
      <c r="N789" s="63"/>
    </row>
    <row r="790" spans="1:14" ht="15.75" customHeight="1">
      <c r="A790" s="10"/>
      <c r="B790" s="216" t="s">
        <v>16</v>
      </c>
      <c r="C790" s="3"/>
      <c r="D790" s="140"/>
      <c r="E790" s="159"/>
      <c r="F790" s="159"/>
      <c r="G790" s="159"/>
      <c r="H790" s="159"/>
      <c r="I790" s="159"/>
      <c r="J790" s="159"/>
      <c r="K790" s="159"/>
      <c r="L790" s="63"/>
      <c r="M790" s="63"/>
      <c r="N790" s="63"/>
    </row>
    <row r="791" spans="1:14" ht="15.75" customHeight="1">
      <c r="A791" s="10"/>
      <c r="B791" s="1" t="s">
        <v>320</v>
      </c>
      <c r="C791" s="2">
        <v>3710</v>
      </c>
      <c r="D791" s="336">
        <f>SUM(E791:K791)</f>
        <v>0</v>
      </c>
      <c r="E791" s="94"/>
      <c r="F791" s="94"/>
      <c r="G791" s="94"/>
      <c r="H791" s="94"/>
      <c r="I791" s="94"/>
      <c r="J791" s="94"/>
      <c r="K791" s="94"/>
      <c r="L791" s="63"/>
      <c r="M791" s="63"/>
      <c r="N791" s="63"/>
    </row>
    <row r="792" spans="1:14" ht="15.75" customHeight="1">
      <c r="A792" s="10"/>
      <c r="B792" s="229" t="s">
        <v>119</v>
      </c>
      <c r="C792" s="152">
        <v>3720</v>
      </c>
      <c r="D792" s="336">
        <f>SUM(E792:K792)</f>
        <v>0</v>
      </c>
      <c r="E792" s="94"/>
      <c r="F792" s="94"/>
      <c r="G792" s="94"/>
      <c r="H792" s="94"/>
      <c r="I792" s="94"/>
      <c r="J792" s="94"/>
      <c r="K792" s="94"/>
      <c r="L792" s="63"/>
      <c r="M792" s="63"/>
      <c r="N792" s="63"/>
    </row>
    <row r="793" spans="1:14" ht="15.75" customHeight="1">
      <c r="A793" s="10"/>
      <c r="B793" s="1" t="s">
        <v>357</v>
      </c>
      <c r="C793" s="152">
        <v>3750</v>
      </c>
      <c r="D793" s="336">
        <f>SUM(E793:K793)</f>
        <v>0</v>
      </c>
      <c r="E793" s="94"/>
      <c r="F793" s="94"/>
      <c r="G793" s="94"/>
      <c r="H793" s="94"/>
      <c r="I793" s="94"/>
      <c r="J793" s="94"/>
      <c r="K793" s="94"/>
      <c r="L793" s="63"/>
      <c r="M793" s="63"/>
      <c r="N793" s="63"/>
    </row>
    <row r="794" spans="1:14" ht="15.75" customHeight="1">
      <c r="A794" s="10"/>
      <c r="B794" s="226" t="s">
        <v>17</v>
      </c>
      <c r="C794" s="123"/>
      <c r="D794" s="288"/>
      <c r="E794" s="160"/>
      <c r="F794" s="254"/>
      <c r="G794" s="254"/>
      <c r="H794" s="254"/>
      <c r="I794" s="254"/>
      <c r="J794" s="254"/>
      <c r="K794" s="254"/>
      <c r="L794" s="64"/>
      <c r="M794" s="63"/>
      <c r="N794" s="63"/>
    </row>
    <row r="795" spans="1:14" ht="15.75" customHeight="1">
      <c r="A795" s="10"/>
      <c r="B795" s="207" t="s">
        <v>197</v>
      </c>
      <c r="C795" s="2">
        <v>3610</v>
      </c>
      <c r="D795" s="300">
        <f aca="true" t="shared" si="22" ref="D795:D805">SUM(E795:K795)</f>
        <v>0</v>
      </c>
      <c r="E795" s="94"/>
      <c r="F795" s="94"/>
      <c r="G795" s="94"/>
      <c r="H795" s="94"/>
      <c r="I795" s="94"/>
      <c r="J795" s="94"/>
      <c r="K795" s="94"/>
      <c r="L795" s="64"/>
      <c r="M795" s="63"/>
      <c r="N795" s="63"/>
    </row>
    <row r="796" spans="1:14" ht="15.75" customHeight="1">
      <c r="A796" s="10"/>
      <c r="B796" s="207" t="s">
        <v>166</v>
      </c>
      <c r="C796" s="2">
        <v>3630</v>
      </c>
      <c r="D796" s="300">
        <f t="shared" si="22"/>
        <v>0</v>
      </c>
      <c r="E796" s="94"/>
      <c r="F796" s="94"/>
      <c r="G796" s="94"/>
      <c r="H796" s="94"/>
      <c r="I796" s="94"/>
      <c r="J796" s="94"/>
      <c r="K796" s="94"/>
      <c r="L796" s="64"/>
      <c r="M796" s="64"/>
      <c r="N796" s="63"/>
    </row>
    <row r="797" spans="1:14" ht="15.75" customHeight="1">
      <c r="A797" s="10"/>
      <c r="B797" s="207" t="s">
        <v>233</v>
      </c>
      <c r="C797" s="2">
        <v>3640</v>
      </c>
      <c r="D797" s="300">
        <f t="shared" si="22"/>
        <v>0</v>
      </c>
      <c r="E797" s="94"/>
      <c r="F797" s="94"/>
      <c r="G797" s="94"/>
      <c r="H797" s="94"/>
      <c r="I797" s="94"/>
      <c r="J797" s="94"/>
      <c r="K797" s="94"/>
      <c r="L797" s="64"/>
      <c r="M797" s="64"/>
      <c r="N797" s="63"/>
    </row>
    <row r="798" spans="1:14" ht="15.75" customHeight="1">
      <c r="A798" s="10"/>
      <c r="B798" s="207" t="s">
        <v>234</v>
      </c>
      <c r="C798" s="2">
        <v>3650</v>
      </c>
      <c r="D798" s="300">
        <f t="shared" si="22"/>
        <v>0</v>
      </c>
      <c r="E798" s="94"/>
      <c r="F798" s="94"/>
      <c r="G798" s="94"/>
      <c r="H798" s="94"/>
      <c r="I798" s="94"/>
      <c r="J798" s="94"/>
      <c r="K798" s="94"/>
      <c r="L798" s="64"/>
      <c r="M798" s="64"/>
      <c r="N798" s="63"/>
    </row>
    <row r="799" spans="1:13" ht="15.75" customHeight="1">
      <c r="A799" s="10"/>
      <c r="B799" s="208" t="s">
        <v>318</v>
      </c>
      <c r="C799" s="25">
        <v>3660</v>
      </c>
      <c r="D799" s="300">
        <f t="shared" si="22"/>
        <v>0</v>
      </c>
      <c r="E799" s="94"/>
      <c r="F799" s="94"/>
      <c r="G799" s="94"/>
      <c r="H799" s="94"/>
      <c r="I799" s="94"/>
      <c r="J799" s="94"/>
      <c r="K799" s="94"/>
      <c r="L799" s="63"/>
      <c r="M799" s="63"/>
    </row>
    <row r="800" spans="1:14" ht="15.75" customHeight="1">
      <c r="A800" s="10"/>
      <c r="B800" s="207" t="s">
        <v>168</v>
      </c>
      <c r="C800" s="2">
        <v>3670</v>
      </c>
      <c r="D800" s="300">
        <f t="shared" si="22"/>
        <v>0</v>
      </c>
      <c r="E800" s="156"/>
      <c r="F800" s="156"/>
      <c r="G800" s="156"/>
      <c r="H800" s="156"/>
      <c r="I800" s="156"/>
      <c r="J800" s="156"/>
      <c r="K800" s="156"/>
      <c r="L800" s="64"/>
      <c r="M800" s="64"/>
      <c r="N800" s="63"/>
    </row>
    <row r="801" spans="1:14" ht="15.75" customHeight="1">
      <c r="A801" s="10"/>
      <c r="B801" s="207" t="s">
        <v>169</v>
      </c>
      <c r="C801" s="2">
        <v>3690</v>
      </c>
      <c r="D801" s="300">
        <f t="shared" si="22"/>
        <v>0</v>
      </c>
      <c r="E801" s="156"/>
      <c r="F801" s="156"/>
      <c r="G801" s="156"/>
      <c r="H801" s="156"/>
      <c r="I801" s="156"/>
      <c r="J801" s="156"/>
      <c r="K801" s="156"/>
      <c r="L801" s="64"/>
      <c r="M801" s="64"/>
      <c r="N801" s="63"/>
    </row>
    <row r="802" spans="1:14" ht="15.75" customHeight="1" thickBot="1">
      <c r="A802" s="10"/>
      <c r="B802" s="207" t="s">
        <v>215</v>
      </c>
      <c r="C802" s="125">
        <v>3600</v>
      </c>
      <c r="D802" s="293">
        <f t="shared" si="22"/>
        <v>0</v>
      </c>
      <c r="E802" s="127">
        <f>SUM(E795:E801)</f>
        <v>0</v>
      </c>
      <c r="F802" s="127">
        <f aca="true" t="shared" si="23" ref="F802:K802">SUM(F795:F801)</f>
        <v>0</v>
      </c>
      <c r="G802" s="127">
        <f t="shared" si="23"/>
        <v>0</v>
      </c>
      <c r="H802" s="127">
        <f t="shared" si="23"/>
        <v>0</v>
      </c>
      <c r="I802" s="127">
        <f t="shared" si="23"/>
        <v>0</v>
      </c>
      <c r="J802" s="127">
        <f t="shared" si="23"/>
        <v>0</v>
      </c>
      <c r="K802" s="127">
        <f t="shared" si="23"/>
        <v>0</v>
      </c>
      <c r="L802" s="63"/>
      <c r="M802" s="64"/>
      <c r="N802" s="63"/>
    </row>
    <row r="803" spans="1:14" ht="15.75" customHeight="1" thickBot="1">
      <c r="A803" s="10"/>
      <c r="B803" s="213" t="s">
        <v>18</v>
      </c>
      <c r="C803" s="71"/>
      <c r="D803" s="293">
        <f t="shared" si="22"/>
        <v>0</v>
      </c>
      <c r="E803" s="127">
        <f aca="true" t="shared" si="24" ref="E803:K803">SUM(E791:E793)+E802</f>
        <v>0</v>
      </c>
      <c r="F803" s="127">
        <f t="shared" si="24"/>
        <v>0</v>
      </c>
      <c r="G803" s="127">
        <f t="shared" si="24"/>
        <v>0</v>
      </c>
      <c r="H803" s="127">
        <f t="shared" si="24"/>
        <v>0</v>
      </c>
      <c r="I803" s="127">
        <f t="shared" si="24"/>
        <v>0</v>
      </c>
      <c r="J803" s="127">
        <f t="shared" si="24"/>
        <v>0</v>
      </c>
      <c r="K803" s="127">
        <f t="shared" si="24"/>
        <v>0</v>
      </c>
      <c r="L803" s="63"/>
      <c r="M803" s="64"/>
      <c r="N803" s="63"/>
    </row>
    <row r="804" spans="1:14" ht="15.75" customHeight="1">
      <c r="A804" s="10"/>
      <c r="B804" s="26"/>
      <c r="C804" s="3"/>
      <c r="D804" s="317"/>
      <c r="E804" s="159"/>
      <c r="F804" s="159"/>
      <c r="G804" s="159"/>
      <c r="H804" s="159"/>
      <c r="I804" s="159"/>
      <c r="J804" s="159"/>
      <c r="K804" s="159"/>
      <c r="L804" s="63"/>
      <c r="M804" s="63"/>
      <c r="N804" s="63"/>
    </row>
    <row r="805" spans="1:14" ht="15.75" customHeight="1" thickBot="1">
      <c r="A805" s="10"/>
      <c r="B805" s="1" t="str">
        <f>IF(H2="","Fund Balance",CONCATENATE("Fund Balance, ",LOOKUP(H2,T2:T8,U2:U8)))</f>
        <v>Fund Balance, July 1, 2014</v>
      </c>
      <c r="C805" s="2">
        <v>2800</v>
      </c>
      <c r="D805" s="293">
        <f t="shared" si="22"/>
        <v>20191.96</v>
      </c>
      <c r="E805" s="391">
        <v>20191.96</v>
      </c>
      <c r="F805" s="392"/>
      <c r="G805" s="392"/>
      <c r="H805" s="392"/>
      <c r="I805" s="392"/>
      <c r="J805" s="392"/>
      <c r="K805" s="392"/>
      <c r="L805" s="64"/>
      <c r="M805" s="63"/>
      <c r="N805" s="63"/>
    </row>
    <row r="806" spans="1:14" ht="15.75" customHeight="1">
      <c r="A806" s="10"/>
      <c r="B806" s="216" t="s">
        <v>46</v>
      </c>
      <c r="C806" s="3"/>
      <c r="D806" s="317"/>
      <c r="E806" s="22"/>
      <c r="F806" s="22"/>
      <c r="G806" s="22"/>
      <c r="H806" s="22"/>
      <c r="I806" s="22"/>
      <c r="J806" s="22"/>
      <c r="K806" s="22"/>
      <c r="L806" s="63"/>
      <c r="M806" s="64"/>
      <c r="N806" s="63"/>
    </row>
    <row r="807" spans="1:14" ht="15.75" customHeight="1" thickBot="1">
      <c r="A807" s="10"/>
      <c r="B807" s="408" t="s">
        <v>404</v>
      </c>
      <c r="C807" s="71"/>
      <c r="D807" s="144">
        <f>SUM(E807:K807)</f>
        <v>225191.96</v>
      </c>
      <c r="E807" s="6">
        <f aca="true" t="shared" si="25" ref="E807:K807">(E789+E803+E805)</f>
        <v>225191.96</v>
      </c>
      <c r="F807" s="6">
        <f t="shared" si="25"/>
        <v>0</v>
      </c>
      <c r="G807" s="6">
        <f t="shared" si="25"/>
        <v>0</v>
      </c>
      <c r="H807" s="6">
        <f t="shared" si="25"/>
        <v>0</v>
      </c>
      <c r="I807" s="6">
        <f t="shared" si="25"/>
        <v>0</v>
      </c>
      <c r="J807" s="6">
        <f t="shared" si="25"/>
        <v>0</v>
      </c>
      <c r="K807" s="6">
        <f t="shared" si="25"/>
        <v>0</v>
      </c>
      <c r="L807" s="63"/>
      <c r="M807" s="63"/>
      <c r="N807" s="63"/>
    </row>
    <row r="808" spans="1:13" ht="16.5" thickTop="1">
      <c r="A808" s="10"/>
      <c r="B808" s="37"/>
      <c r="C808" s="174"/>
      <c r="D808" s="145"/>
      <c r="E808" s="57"/>
      <c r="F808" s="57"/>
      <c r="G808" s="57"/>
      <c r="H808" s="57"/>
      <c r="I808" s="57"/>
      <c r="J808" s="57"/>
      <c r="K808" s="57"/>
      <c r="L808" s="63"/>
      <c r="M808" s="63"/>
    </row>
    <row r="809" spans="1:13" ht="15.75">
      <c r="A809" s="10"/>
      <c r="B809" s="9" t="s">
        <v>47</v>
      </c>
      <c r="M809" s="63"/>
    </row>
    <row r="810" spans="1:12" ht="15.75">
      <c r="A810" s="10"/>
      <c r="B810" s="128"/>
      <c r="F810" s="129"/>
      <c r="L810" s="63"/>
    </row>
    <row r="811" spans="1:12" ht="15.75">
      <c r="A811" s="368"/>
      <c r="B811" s="128"/>
      <c r="F811" s="129"/>
      <c r="L811" s="63"/>
    </row>
    <row r="812" spans="1:2" ht="15.75">
      <c r="A812" s="10" t="s">
        <v>358</v>
      </c>
      <c r="B812" s="38" t="str">
        <f>$B$1</f>
        <v>DISTRICT SCHOOL BOARD OF OKEECHOBEE COUNTY</v>
      </c>
    </row>
    <row r="813" spans="1:6" ht="15.75">
      <c r="A813" s="10"/>
      <c r="B813" s="12" t="s">
        <v>8</v>
      </c>
      <c r="F813" s="8"/>
    </row>
    <row r="814" spans="1:6" ht="18" customHeight="1">
      <c r="A814" s="10"/>
      <c r="B814" s="39" t="str">
        <f>$B$39</f>
        <v>For Fiscal Year Ending June 30, 2015</v>
      </c>
      <c r="F814" s="396"/>
    </row>
    <row r="815" spans="1:6" ht="18" customHeight="1">
      <c r="A815" s="10"/>
      <c r="F815" s="8"/>
    </row>
    <row r="816" spans="1:11" ht="18" customHeight="1">
      <c r="A816" s="10"/>
      <c r="B816" s="76" t="s">
        <v>264</v>
      </c>
      <c r="K816" s="133" t="s">
        <v>359</v>
      </c>
    </row>
    <row r="817" spans="1:23" s="63" customFormat="1" ht="18" customHeight="1">
      <c r="A817" s="10"/>
      <c r="B817" s="167"/>
      <c r="C817" s="123"/>
      <c r="D817" s="130"/>
      <c r="E817" s="123">
        <v>210</v>
      </c>
      <c r="F817" s="123">
        <v>220</v>
      </c>
      <c r="G817" s="123">
        <v>230</v>
      </c>
      <c r="H817" s="123">
        <v>240</v>
      </c>
      <c r="I817" s="123">
        <v>250</v>
      </c>
      <c r="J817" s="123">
        <v>290</v>
      </c>
      <c r="K817" s="123">
        <v>299</v>
      </c>
      <c r="S817" s="426"/>
      <c r="T817" s="427"/>
      <c r="U817" s="426"/>
      <c r="V817" s="426"/>
      <c r="W817" s="426"/>
    </row>
    <row r="818" spans="1:23" s="63" customFormat="1" ht="18" customHeight="1">
      <c r="A818" s="10"/>
      <c r="B818" s="231" t="s">
        <v>28</v>
      </c>
      <c r="C818" s="131" t="s">
        <v>9</v>
      </c>
      <c r="D818" s="131" t="s">
        <v>21</v>
      </c>
      <c r="E818" s="131" t="s">
        <v>300</v>
      </c>
      <c r="F818" s="131" t="s">
        <v>393</v>
      </c>
      <c r="G818" s="124" t="s">
        <v>383</v>
      </c>
      <c r="H818" s="131" t="s">
        <v>40</v>
      </c>
      <c r="I818" s="131" t="s">
        <v>301</v>
      </c>
      <c r="J818" s="131" t="s">
        <v>41</v>
      </c>
      <c r="K818" s="131" t="s">
        <v>272</v>
      </c>
      <c r="L818" s="164"/>
      <c r="S818" s="426"/>
      <c r="T818" s="427"/>
      <c r="U818" s="426"/>
      <c r="V818" s="426"/>
      <c r="W818" s="426"/>
    </row>
    <row r="819" spans="1:23" s="63" customFormat="1" ht="18" customHeight="1">
      <c r="A819" s="10"/>
      <c r="B819" s="50"/>
      <c r="C819" s="3" t="s">
        <v>11</v>
      </c>
      <c r="D819" s="335"/>
      <c r="E819" s="2" t="s">
        <v>299</v>
      </c>
      <c r="F819" s="2" t="s">
        <v>299</v>
      </c>
      <c r="G819" s="2" t="s">
        <v>495</v>
      </c>
      <c r="H819" s="2" t="s">
        <v>42</v>
      </c>
      <c r="I819" s="2" t="s">
        <v>299</v>
      </c>
      <c r="J819" s="2" t="s">
        <v>43</v>
      </c>
      <c r="K819" s="2" t="s">
        <v>336</v>
      </c>
      <c r="S819" s="426"/>
      <c r="T819" s="427"/>
      <c r="U819" s="426"/>
      <c r="V819" s="426"/>
      <c r="W819" s="426"/>
    </row>
    <row r="820" spans="1:23" s="164" customFormat="1" ht="18" customHeight="1">
      <c r="A820" s="173"/>
      <c r="B820" s="226" t="s">
        <v>69</v>
      </c>
      <c r="C820" s="123"/>
      <c r="D820" s="130"/>
      <c r="E820" s="168"/>
      <c r="F820" s="168"/>
      <c r="G820" s="168"/>
      <c r="H820" s="168"/>
      <c r="I820" s="168"/>
      <c r="J820" s="168"/>
      <c r="K820" s="168"/>
      <c r="L820" s="63"/>
      <c r="S820" s="426"/>
      <c r="T820" s="427"/>
      <c r="U820" s="426"/>
      <c r="V820" s="426"/>
      <c r="W820" s="426"/>
    </row>
    <row r="821" spans="1:13" ht="18" customHeight="1">
      <c r="A821" s="10"/>
      <c r="B821" s="207" t="s">
        <v>235</v>
      </c>
      <c r="C821" s="2">
        <v>710</v>
      </c>
      <c r="D821" s="300">
        <f>SUM(E821:K821)</f>
        <v>170000</v>
      </c>
      <c r="E821" s="94">
        <v>170000</v>
      </c>
      <c r="F821" s="94"/>
      <c r="G821" s="94"/>
      <c r="H821" s="94"/>
      <c r="I821" s="94"/>
      <c r="J821" s="94"/>
      <c r="K821" s="94"/>
      <c r="L821" s="64"/>
      <c r="M821" s="63"/>
    </row>
    <row r="822" spans="1:13" ht="18" customHeight="1">
      <c r="A822" s="10"/>
      <c r="B822" s="207" t="s">
        <v>236</v>
      </c>
      <c r="C822" s="2">
        <v>720</v>
      </c>
      <c r="D822" s="300">
        <f>SUM(E822:K822)</f>
        <v>38375</v>
      </c>
      <c r="E822" s="94">
        <v>38375</v>
      </c>
      <c r="F822" s="94"/>
      <c r="G822" s="94"/>
      <c r="H822" s="94"/>
      <c r="I822" s="94"/>
      <c r="J822" s="94"/>
      <c r="K822" s="94"/>
      <c r="L822" s="64"/>
      <c r="M822" s="63"/>
    </row>
    <row r="823" spans="1:13" ht="18" customHeight="1">
      <c r="A823" s="10"/>
      <c r="B823" s="207" t="s">
        <v>237</v>
      </c>
      <c r="C823" s="2">
        <v>730</v>
      </c>
      <c r="D823" s="300">
        <f>SUM(E823:K823)</f>
        <v>3700</v>
      </c>
      <c r="E823" s="94">
        <v>3700</v>
      </c>
      <c r="F823" s="94"/>
      <c r="G823" s="94"/>
      <c r="H823" s="94"/>
      <c r="I823" s="94"/>
      <c r="J823" s="94"/>
      <c r="K823" s="94"/>
      <c r="L823" s="64"/>
      <c r="M823" s="63"/>
    </row>
    <row r="824" spans="1:13" ht="18" customHeight="1" thickBot="1">
      <c r="A824" s="10"/>
      <c r="B824" s="207" t="s">
        <v>367</v>
      </c>
      <c r="C824" s="2">
        <v>790</v>
      </c>
      <c r="D824" s="301">
        <f>SUM(E824:K824)</f>
        <v>0</v>
      </c>
      <c r="E824" s="376"/>
      <c r="F824" s="376"/>
      <c r="G824" s="376"/>
      <c r="H824" s="376"/>
      <c r="I824" s="376"/>
      <c r="J824" s="376"/>
      <c r="K824" s="376"/>
      <c r="L824" s="64"/>
      <c r="M824" s="63"/>
    </row>
    <row r="825" spans="1:13" ht="18" customHeight="1" thickBot="1">
      <c r="A825" s="10"/>
      <c r="B825" s="213" t="s">
        <v>29</v>
      </c>
      <c r="C825" s="71">
        <v>9200</v>
      </c>
      <c r="D825" s="340">
        <f>SUM(E825:K825)</f>
        <v>212075</v>
      </c>
      <c r="E825" s="127">
        <f aca="true" t="shared" si="26" ref="E825:K825">SUM(E821:E824)</f>
        <v>212075</v>
      </c>
      <c r="F825" s="127">
        <f t="shared" si="26"/>
        <v>0</v>
      </c>
      <c r="G825" s="127">
        <f t="shared" si="26"/>
        <v>0</v>
      </c>
      <c r="H825" s="127">
        <f t="shared" si="26"/>
        <v>0</v>
      </c>
      <c r="I825" s="127">
        <f t="shared" si="26"/>
        <v>0</v>
      </c>
      <c r="J825" s="127">
        <f t="shared" si="26"/>
        <v>0</v>
      </c>
      <c r="K825" s="127">
        <f t="shared" si="26"/>
        <v>0</v>
      </c>
      <c r="L825" s="63"/>
      <c r="M825" s="63"/>
    </row>
    <row r="826" spans="1:23" ht="18" customHeight="1">
      <c r="A826" s="10"/>
      <c r="B826" s="216" t="s">
        <v>30</v>
      </c>
      <c r="C826" s="70"/>
      <c r="D826" s="317"/>
      <c r="E826" s="159"/>
      <c r="F826" s="159"/>
      <c r="G826" s="159"/>
      <c r="H826" s="159"/>
      <c r="I826" s="159"/>
      <c r="J826" s="159"/>
      <c r="K826" s="159"/>
      <c r="L826" s="63"/>
      <c r="M826" s="63"/>
      <c r="S826" s="429"/>
      <c r="U826" s="429"/>
      <c r="V826" s="429"/>
      <c r="W826" s="429"/>
    </row>
    <row r="827" spans="1:20" ht="18" customHeight="1">
      <c r="A827" s="10"/>
      <c r="B827" s="227" t="s">
        <v>48</v>
      </c>
      <c r="C827" s="70"/>
      <c r="D827" s="317"/>
      <c r="E827" s="159"/>
      <c r="F827" s="159"/>
      <c r="G827" s="159"/>
      <c r="H827" s="159"/>
      <c r="I827" s="159"/>
      <c r="J827" s="159"/>
      <c r="K827" s="159"/>
      <c r="L827" s="63"/>
      <c r="M827" s="63"/>
      <c r="T827" s="430"/>
    </row>
    <row r="828" spans="1:13" ht="18" customHeight="1">
      <c r="A828" s="10"/>
      <c r="B828" s="207" t="s">
        <v>203</v>
      </c>
      <c r="C828" s="2">
        <v>910</v>
      </c>
      <c r="D828" s="300">
        <f aca="true" t="shared" si="27" ref="D828:D836">SUM(E828:K828)</f>
        <v>0</v>
      </c>
      <c r="E828" s="94"/>
      <c r="F828" s="94"/>
      <c r="G828" s="94"/>
      <c r="H828" s="94"/>
      <c r="I828" s="94"/>
      <c r="J828" s="94"/>
      <c r="K828" s="94"/>
      <c r="L828" s="64"/>
      <c r="M828" s="63"/>
    </row>
    <row r="829" spans="1:13" ht="18" customHeight="1">
      <c r="A829" s="10"/>
      <c r="B829" s="207" t="s">
        <v>185</v>
      </c>
      <c r="C829" s="2">
        <v>930</v>
      </c>
      <c r="D829" s="300">
        <f t="shared" si="27"/>
        <v>0</v>
      </c>
      <c r="E829" s="94"/>
      <c r="F829" s="94"/>
      <c r="G829" s="94"/>
      <c r="H829" s="94"/>
      <c r="I829" s="94"/>
      <c r="J829" s="94"/>
      <c r="K829" s="94"/>
      <c r="L829" s="64"/>
      <c r="M829" s="63"/>
    </row>
    <row r="830" spans="1:13" ht="18" customHeight="1">
      <c r="A830" s="10"/>
      <c r="B830" s="207" t="s">
        <v>238</v>
      </c>
      <c r="C830" s="2">
        <v>940</v>
      </c>
      <c r="D830" s="300">
        <f t="shared" si="27"/>
        <v>0</v>
      </c>
      <c r="E830" s="94"/>
      <c r="F830" s="94"/>
      <c r="G830" s="94"/>
      <c r="H830" s="94"/>
      <c r="I830" s="94"/>
      <c r="J830" s="94"/>
      <c r="K830" s="94"/>
      <c r="L830" s="64"/>
      <c r="M830" s="63"/>
    </row>
    <row r="831" spans="1:13" ht="20.25" customHeight="1">
      <c r="A831" s="10"/>
      <c r="B831" s="207" t="s">
        <v>234</v>
      </c>
      <c r="C831" s="2">
        <v>950</v>
      </c>
      <c r="D831" s="300">
        <f t="shared" si="27"/>
        <v>0</v>
      </c>
      <c r="E831" s="94"/>
      <c r="F831" s="94"/>
      <c r="G831" s="94"/>
      <c r="H831" s="94"/>
      <c r="I831" s="94"/>
      <c r="J831" s="94"/>
      <c r="K831" s="94"/>
      <c r="L831" s="64"/>
      <c r="M831" s="63"/>
    </row>
    <row r="832" spans="1:11" ht="17.25" customHeight="1">
      <c r="A832" s="10"/>
      <c r="B832" s="205" t="s">
        <v>319</v>
      </c>
      <c r="C832" s="42">
        <v>960</v>
      </c>
      <c r="D832" s="299">
        <f t="shared" si="27"/>
        <v>0</v>
      </c>
      <c r="E832" s="94"/>
      <c r="F832" s="94"/>
      <c r="G832" s="94"/>
      <c r="H832" s="94"/>
      <c r="I832" s="94"/>
      <c r="J832" s="94"/>
      <c r="K832" s="94"/>
    </row>
    <row r="833" spans="1:13" ht="18" customHeight="1">
      <c r="A833" s="10"/>
      <c r="B833" s="207" t="s">
        <v>187</v>
      </c>
      <c r="C833" s="2">
        <v>970</v>
      </c>
      <c r="D833" s="300">
        <f t="shared" si="27"/>
        <v>0</v>
      </c>
      <c r="E833" s="156"/>
      <c r="F833" s="156"/>
      <c r="G833" s="156"/>
      <c r="H833" s="156"/>
      <c r="I833" s="156"/>
      <c r="J833" s="156"/>
      <c r="K833" s="156"/>
      <c r="L833" s="64"/>
      <c r="M833" s="63"/>
    </row>
    <row r="834" spans="1:13" ht="18" customHeight="1">
      <c r="A834" s="10"/>
      <c r="B834" s="207" t="s">
        <v>188</v>
      </c>
      <c r="C834" s="2">
        <v>990</v>
      </c>
      <c r="D834" s="300">
        <f t="shared" si="27"/>
        <v>0</v>
      </c>
      <c r="E834" s="156"/>
      <c r="F834" s="156"/>
      <c r="G834" s="156"/>
      <c r="H834" s="156"/>
      <c r="I834" s="156"/>
      <c r="J834" s="156"/>
      <c r="K834" s="156"/>
      <c r="L834" s="64"/>
      <c r="M834" s="63"/>
    </row>
    <row r="835" spans="1:13" ht="18" customHeight="1" thickBot="1">
      <c r="A835" s="10"/>
      <c r="B835" s="207" t="s">
        <v>189</v>
      </c>
      <c r="C835" s="71">
        <v>9700</v>
      </c>
      <c r="D835" s="301">
        <f t="shared" si="27"/>
        <v>0</v>
      </c>
      <c r="E835" s="127">
        <f aca="true" t="shared" si="28" ref="E835:K835">SUM(E828:E834)</f>
        <v>0</v>
      </c>
      <c r="F835" s="127">
        <f t="shared" si="28"/>
        <v>0</v>
      </c>
      <c r="G835" s="127">
        <f t="shared" si="28"/>
        <v>0</v>
      </c>
      <c r="H835" s="127">
        <f t="shared" si="28"/>
        <v>0</v>
      </c>
      <c r="I835" s="127">
        <f t="shared" si="28"/>
        <v>0</v>
      </c>
      <c r="J835" s="127">
        <f t="shared" si="28"/>
        <v>0</v>
      </c>
      <c r="K835" s="127">
        <f t="shared" si="28"/>
        <v>0</v>
      </c>
      <c r="L835" s="63"/>
      <c r="M835" s="63"/>
    </row>
    <row r="836" spans="1:13" ht="18" customHeight="1" thickBot="1">
      <c r="A836" s="10"/>
      <c r="B836" s="220" t="s">
        <v>32</v>
      </c>
      <c r="C836" s="5"/>
      <c r="D836" s="293">
        <f t="shared" si="27"/>
        <v>0</v>
      </c>
      <c r="E836" s="273">
        <f aca="true" t="shared" si="29" ref="E836:K836">(E835)</f>
        <v>0</v>
      </c>
      <c r="F836" s="127">
        <f t="shared" si="29"/>
        <v>0</v>
      </c>
      <c r="G836" s="127">
        <f t="shared" si="29"/>
        <v>0</v>
      </c>
      <c r="H836" s="127">
        <f t="shared" si="29"/>
        <v>0</v>
      </c>
      <c r="I836" s="127">
        <f t="shared" si="29"/>
        <v>0</v>
      </c>
      <c r="J836" s="127">
        <f t="shared" si="29"/>
        <v>0</v>
      </c>
      <c r="K836" s="127">
        <f t="shared" si="29"/>
        <v>0</v>
      </c>
      <c r="L836" s="63"/>
      <c r="M836" s="63"/>
    </row>
    <row r="837" spans="1:13" ht="18" customHeight="1">
      <c r="A837" s="10"/>
      <c r="B837" s="237"/>
      <c r="C837" s="240"/>
      <c r="D837" s="276"/>
      <c r="E837" s="250"/>
      <c r="F837" s="159"/>
      <c r="G837" s="159"/>
      <c r="H837" s="159"/>
      <c r="I837" s="159"/>
      <c r="J837" s="159"/>
      <c r="K837" s="159"/>
      <c r="L837" s="63"/>
      <c r="M837" s="63"/>
    </row>
    <row r="838" spans="1:13" ht="18" customHeight="1">
      <c r="A838" s="10"/>
      <c r="B838" s="32" t="str">
        <f>IF(H$2="","Nonspendable Fund Balance",CONCATENATE("Nonspendable Fund Balance, ",LOOKUP(H$2,T$2:T$8,V$2:V$8)))</f>
        <v>Nonspendable Fund Balance, June 30, 2015</v>
      </c>
      <c r="C838" s="45">
        <v>2710</v>
      </c>
      <c r="D838" s="337">
        <f aca="true" t="shared" si="30" ref="D838:D843">SUM(E838:K838)</f>
        <v>0</v>
      </c>
      <c r="E838" s="112"/>
      <c r="F838" s="112"/>
      <c r="G838" s="112"/>
      <c r="H838" s="112"/>
      <c r="I838" s="112"/>
      <c r="J838" s="112"/>
      <c r="K838" s="112"/>
      <c r="L838" s="63"/>
      <c r="M838" s="63"/>
    </row>
    <row r="839" spans="1:13" ht="18" customHeight="1">
      <c r="A839" s="10"/>
      <c r="B839" s="1" t="str">
        <f>IF(H$2="","Restricted Fund Balance",CONCATENATE("Restricted Fund Balance, ",LOOKUP(H$2,T$2:T$8,V$2:V$8)))</f>
        <v>Restricted Fund Balance, June 30, 2015</v>
      </c>
      <c r="C839" s="2">
        <v>2720</v>
      </c>
      <c r="D839" s="337">
        <f t="shared" si="30"/>
        <v>13116.96</v>
      </c>
      <c r="E839" s="82">
        <v>13116.96</v>
      </c>
      <c r="F839" s="82"/>
      <c r="G839" s="82"/>
      <c r="H839" s="82"/>
      <c r="I839" s="82"/>
      <c r="J839" s="82"/>
      <c r="K839" s="82"/>
      <c r="L839" s="63"/>
      <c r="M839" s="63"/>
    </row>
    <row r="840" spans="1:13" ht="18" customHeight="1">
      <c r="A840" s="10"/>
      <c r="B840" s="1" t="str">
        <f>IF(H$2="","Committed Fund Balance",CONCATENATE("Committed Fund Balance, ",LOOKUP(H$2,T$2:T$8,V$2:V$8)))</f>
        <v>Committed Fund Balance, June 30, 2015</v>
      </c>
      <c r="C840" s="2">
        <v>2730</v>
      </c>
      <c r="D840" s="338">
        <f t="shared" si="30"/>
        <v>0</v>
      </c>
      <c r="E840" s="82"/>
      <c r="F840" s="82"/>
      <c r="G840" s="82"/>
      <c r="H840" s="82"/>
      <c r="I840" s="82"/>
      <c r="J840" s="82"/>
      <c r="K840" s="82"/>
      <c r="L840" s="63"/>
      <c r="M840" s="63"/>
    </row>
    <row r="841" spans="1:13" ht="18" customHeight="1">
      <c r="A841" s="10"/>
      <c r="B841" s="1" t="str">
        <f>IF(H$2="","Assigned Fund Balance",CONCATENATE("Assigned Fund Balance, ",LOOKUP(H$2,T$2:T$8,V$2:V$8)))</f>
        <v>Assigned Fund Balance, June 30, 2015</v>
      </c>
      <c r="C841" s="2">
        <v>2740</v>
      </c>
      <c r="D841" s="338">
        <f t="shared" si="30"/>
        <v>0</v>
      </c>
      <c r="E841" s="82"/>
      <c r="F841" s="82"/>
      <c r="G841" s="82"/>
      <c r="H841" s="82"/>
      <c r="I841" s="82"/>
      <c r="J841" s="82"/>
      <c r="K841" s="82"/>
      <c r="L841" s="63"/>
      <c r="M841" s="63"/>
    </row>
    <row r="842" spans="1:13" ht="18" customHeight="1" thickBot="1">
      <c r="A842" s="10"/>
      <c r="B842" s="1" t="str">
        <f>IF(H$2="","Unassigned Fund Balance",CONCATENATE("Unassigned Fund Balance, ",LOOKUP(H$2,T$2:T$8,V$2:V$8)))</f>
        <v>Unassigned Fund Balance, June 30, 2015</v>
      </c>
      <c r="C842" s="2">
        <v>2750</v>
      </c>
      <c r="D842" s="301">
        <f t="shared" si="30"/>
        <v>0</v>
      </c>
      <c r="E842" s="394"/>
      <c r="F842" s="394"/>
      <c r="G842" s="394"/>
      <c r="H842" s="394"/>
      <c r="I842" s="394"/>
      <c r="J842" s="394"/>
      <c r="K842" s="394"/>
      <c r="L842" s="63"/>
      <c r="M842" s="63"/>
    </row>
    <row r="843" spans="1:23" s="63" customFormat="1" ht="18" customHeight="1" thickBot="1">
      <c r="A843" s="10"/>
      <c r="B843" s="217" t="s">
        <v>288</v>
      </c>
      <c r="C843" s="25">
        <v>2700</v>
      </c>
      <c r="D843" s="340">
        <f t="shared" si="30"/>
        <v>13116.96</v>
      </c>
      <c r="E843" s="393">
        <f>SUM(E838:E842)</f>
        <v>13116.96</v>
      </c>
      <c r="F843" s="393">
        <f aca="true" t="shared" si="31" ref="F843:K843">SUM(F838:F842)</f>
        <v>0</v>
      </c>
      <c r="G843" s="393">
        <f t="shared" si="31"/>
        <v>0</v>
      </c>
      <c r="H843" s="393">
        <f t="shared" si="31"/>
        <v>0</v>
      </c>
      <c r="I843" s="393">
        <f t="shared" si="31"/>
        <v>0</v>
      </c>
      <c r="J843" s="393">
        <f t="shared" si="31"/>
        <v>0</v>
      </c>
      <c r="K843" s="393">
        <f t="shared" si="31"/>
        <v>0</v>
      </c>
      <c r="S843" s="426"/>
      <c r="T843" s="427"/>
      <c r="U843" s="426"/>
      <c r="V843" s="426"/>
      <c r="W843" s="426"/>
    </row>
    <row r="844" spans="1:13" ht="18" customHeight="1">
      <c r="A844" s="10"/>
      <c r="B844" s="421" t="s">
        <v>400</v>
      </c>
      <c r="C844" s="70"/>
      <c r="D844" s="317"/>
      <c r="E844" s="22"/>
      <c r="F844" s="22"/>
      <c r="G844" s="22"/>
      <c r="H844" s="22"/>
      <c r="I844" s="22"/>
      <c r="J844" s="22"/>
      <c r="K844" s="22"/>
      <c r="L844" s="63"/>
      <c r="M844" s="63"/>
    </row>
    <row r="845" spans="1:13" ht="18" customHeight="1" thickBot="1">
      <c r="A845" s="10"/>
      <c r="B845" s="213" t="s">
        <v>287</v>
      </c>
      <c r="C845" s="5"/>
      <c r="D845" s="144">
        <f>SUM(E845:K845)</f>
        <v>225191.96</v>
      </c>
      <c r="E845" s="6">
        <f>E825+E836+E843</f>
        <v>225191.96</v>
      </c>
      <c r="F845" s="6">
        <f aca="true" t="shared" si="32" ref="F845:K845">F825+F836+F843</f>
        <v>0</v>
      </c>
      <c r="G845" s="6">
        <f t="shared" si="32"/>
        <v>0</v>
      </c>
      <c r="H845" s="6">
        <f t="shared" si="32"/>
        <v>0</v>
      </c>
      <c r="I845" s="6">
        <f t="shared" si="32"/>
        <v>0</v>
      </c>
      <c r="J845" s="6">
        <f t="shared" si="32"/>
        <v>0</v>
      </c>
      <c r="K845" s="6">
        <f t="shared" si="32"/>
        <v>0</v>
      </c>
      <c r="L845" s="63"/>
      <c r="M845" s="63"/>
    </row>
    <row r="846" spans="1:13" ht="16.5" thickTop="1">
      <c r="A846" s="10"/>
      <c r="E846" s="63"/>
      <c r="F846" s="63"/>
      <c r="G846" s="63"/>
      <c r="H846" s="63"/>
      <c r="I846" s="63"/>
      <c r="J846" s="63"/>
      <c r="K846" s="63"/>
      <c r="L846" s="63"/>
      <c r="M846" s="63"/>
    </row>
    <row r="847" spans="1:13" ht="15.75">
      <c r="A847" s="10"/>
      <c r="B847" s="128" t="s">
        <v>33</v>
      </c>
      <c r="F847" s="132"/>
      <c r="L847" s="63"/>
      <c r="M847" s="63"/>
    </row>
    <row r="848" spans="1:12" ht="15.75">
      <c r="A848" s="10"/>
      <c r="B848" s="128"/>
      <c r="F848" s="132"/>
      <c r="K848" s="63"/>
      <c r="L848" s="63"/>
    </row>
    <row r="849" spans="1:12" ht="15.75">
      <c r="A849" s="368"/>
      <c r="B849" s="128"/>
      <c r="F849" s="132"/>
      <c r="K849" s="63"/>
      <c r="L849" s="63"/>
    </row>
    <row r="850" spans="1:13" ht="15.75">
      <c r="A850" s="10" t="s">
        <v>360</v>
      </c>
      <c r="B850" s="38" t="str">
        <f>$B$1</f>
        <v>DISTRICT SCHOOL BOARD OF OKEECHOBEE COUNTY</v>
      </c>
      <c r="K850" s="63"/>
      <c r="L850" s="63"/>
      <c r="M850" s="63"/>
    </row>
    <row r="851" spans="1:13" ht="15.75">
      <c r="A851" s="10"/>
      <c r="B851" s="12" t="s">
        <v>8</v>
      </c>
      <c r="K851" s="63"/>
      <c r="L851" s="63"/>
      <c r="M851" s="63"/>
    </row>
    <row r="852" spans="1:13" ht="18" customHeight="1">
      <c r="A852" s="10"/>
      <c r="B852" s="39" t="str">
        <f>$B$39</f>
        <v>For Fiscal Year Ending June 30, 2015</v>
      </c>
      <c r="F852" s="396"/>
      <c r="K852" s="63"/>
      <c r="L852" s="63"/>
      <c r="M852" s="63"/>
    </row>
    <row r="853" spans="1:13" ht="18" customHeight="1">
      <c r="A853" s="10"/>
      <c r="F853" s="8"/>
      <c r="J853" s="396"/>
      <c r="K853" s="396"/>
      <c r="L853" s="396"/>
      <c r="M853" s="63"/>
    </row>
    <row r="854" spans="1:14" ht="18" customHeight="1">
      <c r="A854" s="10"/>
      <c r="B854" s="76" t="s">
        <v>265</v>
      </c>
      <c r="J854" s="417"/>
      <c r="K854" s="417"/>
      <c r="L854" s="417"/>
      <c r="M854" s="63"/>
      <c r="N854" s="133" t="s">
        <v>361</v>
      </c>
    </row>
    <row r="855" spans="1:23" s="63" customFormat="1" ht="18" customHeight="1">
      <c r="A855" s="10"/>
      <c r="B855" s="167"/>
      <c r="C855" s="123"/>
      <c r="D855" s="130"/>
      <c r="E855" s="123">
        <v>310</v>
      </c>
      <c r="F855" s="123">
        <v>320</v>
      </c>
      <c r="G855" s="123">
        <v>330</v>
      </c>
      <c r="H855" s="123">
        <v>340</v>
      </c>
      <c r="I855" s="123">
        <v>350</v>
      </c>
      <c r="J855" s="3">
        <v>360</v>
      </c>
      <c r="K855" s="3">
        <v>370</v>
      </c>
      <c r="L855" s="123">
        <v>380</v>
      </c>
      <c r="M855" s="123">
        <v>390</v>
      </c>
      <c r="N855" s="123">
        <v>399</v>
      </c>
      <c r="S855" s="426"/>
      <c r="T855" s="427"/>
      <c r="U855" s="426"/>
      <c r="V855" s="426"/>
      <c r="W855" s="426"/>
    </row>
    <row r="856" spans="1:23" s="63" customFormat="1" ht="33.75" customHeight="1">
      <c r="A856" s="10"/>
      <c r="B856" s="225" t="s">
        <v>10</v>
      </c>
      <c r="C856" s="131" t="s">
        <v>395</v>
      </c>
      <c r="D856" s="419" t="s">
        <v>21</v>
      </c>
      <c r="E856" s="131" t="s">
        <v>371</v>
      </c>
      <c r="F856" s="131" t="s">
        <v>373</v>
      </c>
      <c r="G856" s="131" t="s">
        <v>496</v>
      </c>
      <c r="H856" s="131" t="s">
        <v>374</v>
      </c>
      <c r="I856" s="131" t="s">
        <v>394</v>
      </c>
      <c r="J856" s="131" t="s">
        <v>376</v>
      </c>
      <c r="K856" s="131" t="s">
        <v>377</v>
      </c>
      <c r="L856" s="131" t="s">
        <v>378</v>
      </c>
      <c r="M856" s="131" t="s">
        <v>379</v>
      </c>
      <c r="N856" s="131" t="s">
        <v>381</v>
      </c>
      <c r="S856" s="426"/>
      <c r="T856" s="427"/>
      <c r="U856" s="426"/>
      <c r="V856" s="426"/>
      <c r="W856" s="426"/>
    </row>
    <row r="857" spans="1:23" s="63" customFormat="1" ht="18" customHeight="1">
      <c r="A857" s="10"/>
      <c r="B857" s="26"/>
      <c r="C857" s="3"/>
      <c r="D857" s="3"/>
      <c r="E857" s="3" t="s">
        <v>372</v>
      </c>
      <c r="F857" s="3" t="s">
        <v>299</v>
      </c>
      <c r="G857" s="3" t="s">
        <v>119</v>
      </c>
      <c r="H857" s="3" t="s">
        <v>375</v>
      </c>
      <c r="I857" s="50"/>
      <c r="J857" s="3" t="s">
        <v>43</v>
      </c>
      <c r="K857" s="3" t="s">
        <v>497</v>
      </c>
      <c r="L857" s="3" t="s">
        <v>337</v>
      </c>
      <c r="M857" s="3" t="s">
        <v>380</v>
      </c>
      <c r="N857" s="3" t="s">
        <v>382</v>
      </c>
      <c r="S857" s="426"/>
      <c r="T857" s="427"/>
      <c r="U857" s="426"/>
      <c r="V857" s="426"/>
      <c r="W857" s="426"/>
    </row>
    <row r="858" spans="1:23" s="63" customFormat="1" ht="15.75">
      <c r="A858" s="10"/>
      <c r="B858" s="232" t="s">
        <v>297</v>
      </c>
      <c r="C858" s="88"/>
      <c r="D858" s="303"/>
      <c r="E858" s="88"/>
      <c r="F858" s="88"/>
      <c r="G858" s="88"/>
      <c r="H858" s="88"/>
      <c r="I858" s="88"/>
      <c r="J858" s="395"/>
      <c r="K858" s="395"/>
      <c r="L858" s="88"/>
      <c r="M858" s="88"/>
      <c r="N858" s="104"/>
      <c r="S858" s="426"/>
      <c r="T858" s="427"/>
      <c r="U858" s="426"/>
      <c r="V858" s="426"/>
      <c r="W858" s="426"/>
    </row>
    <row r="859" spans="1:14" ht="15.75">
      <c r="A859" s="10"/>
      <c r="B859" s="207" t="s">
        <v>131</v>
      </c>
      <c r="C859" s="45">
        <v>3199</v>
      </c>
      <c r="D859" s="333">
        <f>SUM(E859:N859)</f>
        <v>0</v>
      </c>
      <c r="E859" s="80"/>
      <c r="F859" s="80"/>
      <c r="G859" s="80"/>
      <c r="H859" s="80"/>
      <c r="I859" s="80"/>
      <c r="J859" s="414"/>
      <c r="K859" s="414"/>
      <c r="L859" s="80"/>
      <c r="M859" s="80"/>
      <c r="N859" s="80"/>
    </row>
    <row r="860" spans="1:23" s="63" customFormat="1" ht="16.5" thickBot="1">
      <c r="A860" s="10"/>
      <c r="B860" s="212" t="s">
        <v>298</v>
      </c>
      <c r="C860" s="3">
        <v>3100</v>
      </c>
      <c r="D860" s="301">
        <f>SUM(E860:N860)</f>
        <v>0</v>
      </c>
      <c r="E860" s="154">
        <f>E859</f>
        <v>0</v>
      </c>
      <c r="F860" s="154">
        <f aca="true" t="shared" si="33" ref="F860:N860">F859</f>
        <v>0</v>
      </c>
      <c r="G860" s="154">
        <f t="shared" si="33"/>
        <v>0</v>
      </c>
      <c r="H860" s="154">
        <f t="shared" si="33"/>
        <v>0</v>
      </c>
      <c r="I860" s="154">
        <f t="shared" si="33"/>
        <v>0</v>
      </c>
      <c r="J860" s="154">
        <f t="shared" si="33"/>
        <v>0</v>
      </c>
      <c r="K860" s="154">
        <f t="shared" si="33"/>
        <v>0</v>
      </c>
      <c r="L860" s="154">
        <f t="shared" si="33"/>
        <v>0</v>
      </c>
      <c r="M860" s="154">
        <f t="shared" si="33"/>
        <v>0</v>
      </c>
      <c r="N860" s="154">
        <f t="shared" si="33"/>
        <v>0</v>
      </c>
      <c r="S860" s="426"/>
      <c r="T860" s="427"/>
      <c r="U860" s="426"/>
      <c r="V860" s="426"/>
      <c r="W860" s="426"/>
    </row>
    <row r="861" spans="1:23" s="63" customFormat="1" ht="15.75">
      <c r="A861" s="10"/>
      <c r="B861" s="232" t="s">
        <v>120</v>
      </c>
      <c r="C861" s="88"/>
      <c r="D861" s="334"/>
      <c r="E861" s="252"/>
      <c r="F861" s="252"/>
      <c r="G861" s="252"/>
      <c r="H861" s="252"/>
      <c r="I861" s="252"/>
      <c r="J861" s="252"/>
      <c r="K861" s="252"/>
      <c r="L861" s="252"/>
      <c r="M861" s="252"/>
      <c r="N861" s="255"/>
      <c r="S861" s="426"/>
      <c r="T861" s="427"/>
      <c r="U861" s="426"/>
      <c r="V861" s="426"/>
      <c r="W861" s="426"/>
    </row>
    <row r="862" spans="1:14" ht="15.75">
      <c r="A862" s="10"/>
      <c r="B862" s="207" t="s">
        <v>192</v>
      </c>
      <c r="C862" s="45">
        <v>3299</v>
      </c>
      <c r="D862" s="333">
        <f>SUM(E862:N862)</f>
        <v>0</v>
      </c>
      <c r="E862" s="80"/>
      <c r="F862" s="80"/>
      <c r="G862" s="80"/>
      <c r="H862" s="80"/>
      <c r="I862" s="80"/>
      <c r="J862" s="80"/>
      <c r="K862" s="80"/>
      <c r="L862" s="80"/>
      <c r="M862" s="80"/>
      <c r="N862" s="80"/>
    </row>
    <row r="863" spans="1:23" s="63" customFormat="1" ht="16.5" thickBot="1">
      <c r="A863" s="10"/>
      <c r="B863" s="212" t="s">
        <v>347</v>
      </c>
      <c r="C863" s="3">
        <v>3200</v>
      </c>
      <c r="D863" s="301">
        <f>SUM(E863:N863)</f>
        <v>0</v>
      </c>
      <c r="E863" s="154">
        <f aca="true" t="shared" si="34" ref="E863:N863">E862</f>
        <v>0</v>
      </c>
      <c r="F863" s="154">
        <f t="shared" si="34"/>
        <v>0</v>
      </c>
      <c r="G863" s="154">
        <f t="shared" si="34"/>
        <v>0</v>
      </c>
      <c r="H863" s="154">
        <f t="shared" si="34"/>
        <v>0</v>
      </c>
      <c r="I863" s="154">
        <f t="shared" si="34"/>
        <v>0</v>
      </c>
      <c r="J863" s="154">
        <f t="shared" si="34"/>
        <v>0</v>
      </c>
      <c r="K863" s="154">
        <f t="shared" si="34"/>
        <v>0</v>
      </c>
      <c r="L863" s="154">
        <f t="shared" si="34"/>
        <v>0</v>
      </c>
      <c r="M863" s="154">
        <f t="shared" si="34"/>
        <v>0</v>
      </c>
      <c r="N863" s="154">
        <f t="shared" si="34"/>
        <v>0</v>
      </c>
      <c r="S863" s="426"/>
      <c r="T863" s="427"/>
      <c r="U863" s="426"/>
      <c r="V863" s="426"/>
      <c r="W863" s="426"/>
    </row>
    <row r="864" spans="1:23" s="63" customFormat="1" ht="15.75">
      <c r="A864" s="10"/>
      <c r="B864" s="226" t="s">
        <v>44</v>
      </c>
      <c r="C864" s="88"/>
      <c r="D864" s="302"/>
      <c r="E864" s="251"/>
      <c r="F864" s="251"/>
      <c r="G864" s="251"/>
      <c r="H864" s="251"/>
      <c r="I864" s="251"/>
      <c r="J864" s="251"/>
      <c r="K864" s="251"/>
      <c r="L864" s="251"/>
      <c r="M864" s="251"/>
      <c r="N864" s="251"/>
      <c r="S864" s="426"/>
      <c r="T864" s="427"/>
      <c r="U864" s="426"/>
      <c r="V864" s="426"/>
      <c r="W864" s="426"/>
    </row>
    <row r="865" spans="1:14" ht="15.75">
      <c r="A865" s="10"/>
      <c r="B865" s="207" t="s">
        <v>124</v>
      </c>
      <c r="C865" s="45">
        <v>3321</v>
      </c>
      <c r="D865" s="333">
        <f aca="true" t="shared" si="35" ref="D865:D875">SUM(E865:N865)</f>
        <v>40000</v>
      </c>
      <c r="E865" s="80"/>
      <c r="F865" s="80"/>
      <c r="G865" s="80"/>
      <c r="H865" s="80"/>
      <c r="I865" s="80"/>
      <c r="J865" s="80">
        <v>40000</v>
      </c>
      <c r="K865" s="80"/>
      <c r="L865" s="80"/>
      <c r="M865" s="80"/>
      <c r="N865" s="80"/>
    </row>
    <row r="866" spans="1:14" ht="15.75">
      <c r="A866" s="10"/>
      <c r="B866" s="207" t="s">
        <v>77</v>
      </c>
      <c r="C866" s="2">
        <v>3325</v>
      </c>
      <c r="D866" s="300">
        <f t="shared" si="35"/>
        <v>1000</v>
      </c>
      <c r="E866" s="94"/>
      <c r="F866" s="94"/>
      <c r="G866" s="94"/>
      <c r="H866" s="94"/>
      <c r="I866" s="94"/>
      <c r="J866" s="94">
        <v>1000</v>
      </c>
      <c r="K866" s="94"/>
      <c r="L866" s="94"/>
      <c r="M866" s="94"/>
      <c r="N866" s="94"/>
    </row>
    <row r="867" spans="1:14" ht="15.75">
      <c r="A867" s="10"/>
      <c r="B867" s="207" t="s">
        <v>121</v>
      </c>
      <c r="C867" s="2">
        <v>3341</v>
      </c>
      <c r="D867" s="339">
        <f t="shared" si="35"/>
        <v>0</v>
      </c>
      <c r="E867" s="94"/>
      <c r="F867" s="94"/>
      <c r="G867" s="94"/>
      <c r="H867" s="94"/>
      <c r="I867" s="94"/>
      <c r="J867" s="94"/>
      <c r="K867" s="94"/>
      <c r="L867" s="94"/>
      <c r="M867" s="94"/>
      <c r="N867" s="94"/>
    </row>
    <row r="868" spans="1:14" ht="15.75">
      <c r="A868" s="10"/>
      <c r="B868" s="207" t="s">
        <v>50</v>
      </c>
      <c r="C868" s="2">
        <v>3391</v>
      </c>
      <c r="D868" s="339">
        <f t="shared" si="35"/>
        <v>128819</v>
      </c>
      <c r="E868" s="94"/>
      <c r="F868" s="94"/>
      <c r="G868" s="94"/>
      <c r="H868" s="94">
        <v>128819</v>
      </c>
      <c r="I868" s="94"/>
      <c r="J868" s="94"/>
      <c r="K868" s="94"/>
      <c r="L868" s="94"/>
      <c r="M868" s="94"/>
      <c r="N868" s="94"/>
    </row>
    <row r="869" spans="1:14" ht="15.75">
      <c r="A869" s="10"/>
      <c r="B869" s="207" t="s">
        <v>51</v>
      </c>
      <c r="C869" s="2">
        <v>3392</v>
      </c>
      <c r="D869" s="339">
        <f t="shared" si="35"/>
        <v>0</v>
      </c>
      <c r="E869" s="94"/>
      <c r="F869" s="94"/>
      <c r="G869" s="94"/>
      <c r="H869" s="94"/>
      <c r="I869" s="94"/>
      <c r="J869" s="94"/>
      <c r="K869" s="94"/>
      <c r="L869" s="94"/>
      <c r="M869" s="94"/>
      <c r="N869" s="94"/>
    </row>
    <row r="870" spans="1:14" ht="15.75">
      <c r="A870" s="10"/>
      <c r="B870" s="207" t="s">
        <v>417</v>
      </c>
      <c r="C870" s="2">
        <v>3394</v>
      </c>
      <c r="D870" s="339">
        <f t="shared" si="35"/>
        <v>0</v>
      </c>
      <c r="E870" s="94"/>
      <c r="F870" s="94"/>
      <c r="G870" s="94"/>
      <c r="H870" s="94"/>
      <c r="I870" s="94"/>
      <c r="J870" s="94"/>
      <c r="K870" s="94"/>
      <c r="L870" s="94"/>
      <c r="M870" s="94"/>
      <c r="N870" s="94"/>
    </row>
    <row r="871" spans="1:14" ht="15.75">
      <c r="A871" s="10"/>
      <c r="B871" s="207" t="s">
        <v>418</v>
      </c>
      <c r="C871" s="2">
        <v>3395</v>
      </c>
      <c r="D871" s="339">
        <f t="shared" si="35"/>
        <v>0</v>
      </c>
      <c r="E871" s="94"/>
      <c r="F871" s="94"/>
      <c r="G871" s="94"/>
      <c r="H871" s="94"/>
      <c r="I871" s="94"/>
      <c r="J871" s="94"/>
      <c r="K871" s="94"/>
      <c r="L871" s="94"/>
      <c r="M871" s="94"/>
      <c r="N871" s="94"/>
    </row>
    <row r="872" spans="1:14" ht="15.75">
      <c r="A872" s="10"/>
      <c r="B872" s="207" t="s">
        <v>419</v>
      </c>
      <c r="C872" s="2">
        <v>3396</v>
      </c>
      <c r="D872" s="339">
        <f t="shared" si="35"/>
        <v>0</v>
      </c>
      <c r="E872" s="94"/>
      <c r="F872" s="94"/>
      <c r="G872" s="94"/>
      <c r="H872" s="94"/>
      <c r="I872" s="94"/>
      <c r="J872" s="94"/>
      <c r="K872" s="94"/>
      <c r="L872" s="94"/>
      <c r="M872" s="94"/>
      <c r="N872" s="94"/>
    </row>
    <row r="873" spans="1:14" ht="15.75">
      <c r="A873" s="10"/>
      <c r="B873" s="207" t="s">
        <v>78</v>
      </c>
      <c r="C873" s="2">
        <v>3397</v>
      </c>
      <c r="D873" s="339">
        <f t="shared" si="35"/>
        <v>0</v>
      </c>
      <c r="E873" s="94"/>
      <c r="F873" s="94"/>
      <c r="G873" s="94"/>
      <c r="H873" s="94"/>
      <c r="I873" s="94"/>
      <c r="J873" s="94"/>
      <c r="K873" s="94"/>
      <c r="L873" s="94"/>
      <c r="M873" s="94"/>
      <c r="N873" s="94"/>
    </row>
    <row r="874" spans="1:14" ht="15.75">
      <c r="A874" s="10"/>
      <c r="B874" s="207" t="s">
        <v>79</v>
      </c>
      <c r="C874" s="2">
        <v>3399</v>
      </c>
      <c r="D874" s="339">
        <f t="shared" si="35"/>
        <v>16000</v>
      </c>
      <c r="E874" s="94"/>
      <c r="F874" s="94"/>
      <c r="G874" s="94"/>
      <c r="H874" s="94"/>
      <c r="I874" s="94"/>
      <c r="J874" s="94"/>
      <c r="K874" s="94"/>
      <c r="L874" s="94"/>
      <c r="M874" s="94">
        <v>16000</v>
      </c>
      <c r="N874" s="94"/>
    </row>
    <row r="875" spans="1:23" s="63" customFormat="1" ht="16.5" thickBot="1">
      <c r="A875" s="10"/>
      <c r="B875" s="212" t="s">
        <v>229</v>
      </c>
      <c r="C875" s="25">
        <v>3300</v>
      </c>
      <c r="D875" s="301">
        <f t="shared" si="35"/>
        <v>185819</v>
      </c>
      <c r="E875" s="154">
        <f aca="true" t="shared" si="36" ref="E875:N875">SUM(E865:E874)</f>
        <v>0</v>
      </c>
      <c r="F875" s="154">
        <f t="shared" si="36"/>
        <v>0</v>
      </c>
      <c r="G875" s="154">
        <f t="shared" si="36"/>
        <v>0</v>
      </c>
      <c r="H875" s="154">
        <f t="shared" si="36"/>
        <v>128819</v>
      </c>
      <c r="I875" s="154">
        <f t="shared" si="36"/>
        <v>0</v>
      </c>
      <c r="J875" s="154">
        <f t="shared" si="36"/>
        <v>41000</v>
      </c>
      <c r="K875" s="154">
        <f t="shared" si="36"/>
        <v>0</v>
      </c>
      <c r="L875" s="154">
        <f t="shared" si="36"/>
        <v>0</v>
      </c>
      <c r="M875" s="154">
        <f t="shared" si="36"/>
        <v>16000</v>
      </c>
      <c r="N875" s="154">
        <f t="shared" si="36"/>
        <v>0</v>
      </c>
      <c r="S875" s="426"/>
      <c r="T875" s="427"/>
      <c r="U875" s="426"/>
      <c r="V875" s="426"/>
      <c r="W875" s="426"/>
    </row>
    <row r="876" spans="1:23" s="63" customFormat="1" ht="15.75">
      <c r="A876" s="10"/>
      <c r="B876" s="226" t="s">
        <v>45</v>
      </c>
      <c r="C876" s="374"/>
      <c r="D876" s="374"/>
      <c r="E876" s="251"/>
      <c r="F876" s="251"/>
      <c r="G876" s="251"/>
      <c r="H876" s="251"/>
      <c r="I876" s="251"/>
      <c r="J876" s="251"/>
      <c r="K876" s="251"/>
      <c r="L876" s="251"/>
      <c r="M876" s="251"/>
      <c r="N876" s="251"/>
      <c r="S876" s="426"/>
      <c r="T876" s="427"/>
      <c r="U876" s="426"/>
      <c r="V876" s="426"/>
      <c r="W876" s="426"/>
    </row>
    <row r="877" spans="1:14" ht="15.75">
      <c r="A877" s="10"/>
      <c r="B877" s="207" t="s">
        <v>52</v>
      </c>
      <c r="C877" s="45">
        <v>3413</v>
      </c>
      <c r="D877" s="333">
        <f aca="true" t="shared" si="37" ref="D877:D887">SUM(E877:N877)</f>
        <v>2296873</v>
      </c>
      <c r="E877" s="444"/>
      <c r="F877" s="444"/>
      <c r="G877" s="444"/>
      <c r="H877" s="444"/>
      <c r="I877" s="444"/>
      <c r="J877" s="444"/>
      <c r="K877" s="80">
        <v>2296873</v>
      </c>
      <c r="L877" s="80"/>
      <c r="M877" s="444"/>
      <c r="N877" s="444"/>
    </row>
    <row r="878" spans="1:14" ht="15.75" customHeight="1">
      <c r="A878" s="10"/>
      <c r="B878" s="407" t="s">
        <v>362</v>
      </c>
      <c r="C878" s="270">
        <v>3418</v>
      </c>
      <c r="D878" s="333">
        <f t="shared" si="37"/>
        <v>0</v>
      </c>
      <c r="E878" s="94"/>
      <c r="F878" s="94"/>
      <c r="G878" s="94"/>
      <c r="H878" s="94"/>
      <c r="I878" s="94"/>
      <c r="J878" s="94"/>
      <c r="K878" s="94"/>
      <c r="L878" s="94"/>
      <c r="M878" s="94"/>
      <c r="N878" s="94"/>
    </row>
    <row r="879" spans="1:14" ht="15.75" customHeight="1">
      <c r="A879" s="10"/>
      <c r="B879" s="407" t="s">
        <v>363</v>
      </c>
      <c r="C879" s="137">
        <v>3419</v>
      </c>
      <c r="D879" s="333">
        <f t="shared" si="37"/>
        <v>0</v>
      </c>
      <c r="E879" s="94"/>
      <c r="F879" s="94"/>
      <c r="G879" s="94"/>
      <c r="H879" s="94"/>
      <c r="I879" s="94"/>
      <c r="J879" s="94"/>
      <c r="K879" s="94"/>
      <c r="L879" s="94"/>
      <c r="M879" s="94"/>
      <c r="N879" s="94"/>
    </row>
    <row r="880" spans="1:14" ht="15.75">
      <c r="A880" s="10"/>
      <c r="B880" s="207" t="s">
        <v>80</v>
      </c>
      <c r="C880" s="2">
        <v>3421</v>
      </c>
      <c r="D880" s="339">
        <f t="shared" si="37"/>
        <v>0</v>
      </c>
      <c r="E880" s="94"/>
      <c r="F880" s="94"/>
      <c r="G880" s="94"/>
      <c r="H880" s="94"/>
      <c r="I880" s="94"/>
      <c r="J880" s="94"/>
      <c r="K880" s="94"/>
      <c r="L880" s="82"/>
      <c r="M880" s="82"/>
      <c r="N880" s="82"/>
    </row>
    <row r="881" spans="1:14" ht="15.75">
      <c r="A881" s="10"/>
      <c r="B881" s="205" t="s">
        <v>340</v>
      </c>
      <c r="C881" s="25">
        <v>3430</v>
      </c>
      <c r="D881" s="339">
        <f t="shared" si="37"/>
        <v>2000</v>
      </c>
      <c r="E881" s="94"/>
      <c r="F881" s="94"/>
      <c r="G881" s="94"/>
      <c r="H881" s="94"/>
      <c r="I881" s="94"/>
      <c r="J881" s="94"/>
      <c r="K881" s="94">
        <v>2000</v>
      </c>
      <c r="L881" s="94"/>
      <c r="M881" s="94"/>
      <c r="N881" s="94"/>
    </row>
    <row r="882" spans="1:14" ht="15.75">
      <c r="A882" s="10"/>
      <c r="B882" s="207" t="s">
        <v>399</v>
      </c>
      <c r="C882" s="2">
        <v>3440</v>
      </c>
      <c r="D882" s="339">
        <f t="shared" si="37"/>
        <v>0</v>
      </c>
      <c r="E882" s="94"/>
      <c r="F882" s="94"/>
      <c r="G882" s="94"/>
      <c r="H882" s="94"/>
      <c r="I882" s="94"/>
      <c r="J882" s="94"/>
      <c r="K882" s="94"/>
      <c r="L882" s="94"/>
      <c r="M882" s="94"/>
      <c r="N882" s="94"/>
    </row>
    <row r="883" spans="1:14" ht="15.75">
      <c r="A883" s="10"/>
      <c r="B883" s="207" t="s">
        <v>81</v>
      </c>
      <c r="C883" s="2">
        <v>3490</v>
      </c>
      <c r="D883" s="339">
        <f t="shared" si="37"/>
        <v>0</v>
      </c>
      <c r="E883" s="94"/>
      <c r="F883" s="94"/>
      <c r="G883" s="94"/>
      <c r="H883" s="94"/>
      <c r="I883" s="94"/>
      <c r="J883" s="94"/>
      <c r="K883" s="94"/>
      <c r="L883" s="94"/>
      <c r="M883" s="94"/>
      <c r="N883" s="94"/>
    </row>
    <row r="884" spans="1:14" ht="15.75">
      <c r="A884" s="10"/>
      <c r="B884" s="207" t="s">
        <v>82</v>
      </c>
      <c r="C884" s="2">
        <v>3496</v>
      </c>
      <c r="D884" s="339">
        <f t="shared" si="37"/>
        <v>0</v>
      </c>
      <c r="E884" s="94"/>
      <c r="F884" s="94"/>
      <c r="G884" s="94"/>
      <c r="H884" s="94"/>
      <c r="I884" s="94"/>
      <c r="J884" s="94"/>
      <c r="K884" s="94"/>
      <c r="L884" s="94"/>
      <c r="M884" s="94"/>
      <c r="N884" s="94"/>
    </row>
    <row r="885" spans="1:14" ht="15.75">
      <c r="A885" s="10"/>
      <c r="B885" s="207" t="s">
        <v>405</v>
      </c>
      <c r="C885" s="2">
        <v>3497</v>
      </c>
      <c r="D885" s="339">
        <f t="shared" si="37"/>
        <v>0</v>
      </c>
      <c r="E885" s="94"/>
      <c r="F885" s="94"/>
      <c r="G885" s="94"/>
      <c r="H885" s="94"/>
      <c r="I885" s="94"/>
      <c r="J885" s="94"/>
      <c r="K885" s="94"/>
      <c r="L885" s="94"/>
      <c r="M885" s="94"/>
      <c r="N885" s="94"/>
    </row>
    <row r="886" spans="1:23" s="63" customFormat="1" ht="16.5" thickBot="1">
      <c r="A886" s="10"/>
      <c r="B886" s="207" t="s">
        <v>231</v>
      </c>
      <c r="C886" s="2">
        <v>3400</v>
      </c>
      <c r="D886" s="301">
        <f t="shared" si="37"/>
        <v>2298873</v>
      </c>
      <c r="E886" s="113">
        <f>SUM(E877:E885)</f>
        <v>0</v>
      </c>
      <c r="F886" s="113">
        <f aca="true" t="shared" si="38" ref="F886:N886">SUM(F877:F885)</f>
        <v>0</v>
      </c>
      <c r="G886" s="113">
        <f t="shared" si="38"/>
        <v>0</v>
      </c>
      <c r="H886" s="113">
        <f t="shared" si="38"/>
        <v>0</v>
      </c>
      <c r="I886" s="113">
        <f t="shared" si="38"/>
        <v>0</v>
      </c>
      <c r="J886" s="113">
        <f t="shared" si="38"/>
        <v>0</v>
      </c>
      <c r="K886" s="113">
        <f t="shared" si="38"/>
        <v>2298873</v>
      </c>
      <c r="L886" s="113">
        <f t="shared" si="38"/>
        <v>0</v>
      </c>
      <c r="M886" s="113">
        <f t="shared" si="38"/>
        <v>0</v>
      </c>
      <c r="N886" s="113">
        <f t="shared" si="38"/>
        <v>0</v>
      </c>
      <c r="S886" s="426"/>
      <c r="T886" s="427"/>
      <c r="U886" s="426"/>
      <c r="V886" s="426"/>
      <c r="W886" s="426"/>
    </row>
    <row r="887" spans="1:14" ht="16.5" thickBot="1">
      <c r="A887" s="10"/>
      <c r="B887" s="213" t="s">
        <v>232</v>
      </c>
      <c r="C887" s="71"/>
      <c r="D887" s="340">
        <f t="shared" si="37"/>
        <v>2484692</v>
      </c>
      <c r="E887" s="127">
        <f aca="true" t="shared" si="39" ref="E887:N887">E860+E875+E886+E863</f>
        <v>0</v>
      </c>
      <c r="F887" s="127">
        <f t="shared" si="39"/>
        <v>0</v>
      </c>
      <c r="G887" s="127">
        <f t="shared" si="39"/>
        <v>0</v>
      </c>
      <c r="H887" s="127">
        <f t="shared" si="39"/>
        <v>128819</v>
      </c>
      <c r="I887" s="127">
        <f t="shared" si="39"/>
        <v>0</v>
      </c>
      <c r="J887" s="127">
        <f t="shared" si="39"/>
        <v>41000</v>
      </c>
      <c r="K887" s="127">
        <f t="shared" si="39"/>
        <v>2298873</v>
      </c>
      <c r="L887" s="127">
        <f t="shared" si="39"/>
        <v>0</v>
      </c>
      <c r="M887" s="127">
        <f t="shared" si="39"/>
        <v>16000</v>
      </c>
      <c r="N887" s="127">
        <f t="shared" si="39"/>
        <v>0</v>
      </c>
    </row>
    <row r="888" spans="1:14" ht="15.75">
      <c r="A888" s="10"/>
      <c r="B888" s="216" t="s">
        <v>53</v>
      </c>
      <c r="C888" s="3"/>
      <c r="D888" s="317"/>
      <c r="E888" s="159"/>
      <c r="F888" s="159"/>
      <c r="G888" s="159"/>
      <c r="H888" s="159"/>
      <c r="I888" s="159"/>
      <c r="J888" s="159"/>
      <c r="K888" s="159"/>
      <c r="L888" s="159"/>
      <c r="M888" s="159"/>
      <c r="N888" s="159"/>
    </row>
    <row r="889" spans="1:14" ht="15.75">
      <c r="A889" s="10"/>
      <c r="B889" s="1" t="s">
        <v>320</v>
      </c>
      <c r="C889" s="2">
        <v>3710</v>
      </c>
      <c r="D889" s="300">
        <f>SUM(E889:N889)</f>
        <v>0</v>
      </c>
      <c r="E889" s="94"/>
      <c r="F889" s="94"/>
      <c r="G889" s="94"/>
      <c r="H889" s="94"/>
      <c r="I889" s="94"/>
      <c r="J889" s="94"/>
      <c r="K889" s="94"/>
      <c r="L889" s="94"/>
      <c r="M889" s="94"/>
      <c r="N889" s="94"/>
    </row>
    <row r="890" spans="1:14" ht="15.75">
      <c r="A890" s="10"/>
      <c r="B890" s="1" t="s">
        <v>119</v>
      </c>
      <c r="C890" s="2">
        <v>3720</v>
      </c>
      <c r="D890" s="300">
        <f>SUM(E890:N890)</f>
        <v>0</v>
      </c>
      <c r="E890" s="94"/>
      <c r="F890" s="94"/>
      <c r="G890" s="94"/>
      <c r="H890" s="94"/>
      <c r="I890" s="94"/>
      <c r="J890" s="94"/>
      <c r="K890" s="94"/>
      <c r="L890" s="94"/>
      <c r="M890" s="94"/>
      <c r="N890" s="94"/>
    </row>
    <row r="891" spans="1:14" ht="15.75">
      <c r="A891" s="10"/>
      <c r="B891" s="1" t="s">
        <v>239</v>
      </c>
      <c r="C891" s="2">
        <v>3730</v>
      </c>
      <c r="D891" s="300">
        <f>SUM(E891:N891)</f>
        <v>0</v>
      </c>
      <c r="E891" s="94"/>
      <c r="F891" s="94"/>
      <c r="G891" s="94"/>
      <c r="H891" s="94"/>
      <c r="I891" s="94"/>
      <c r="J891" s="94"/>
      <c r="K891" s="94"/>
      <c r="L891" s="94"/>
      <c r="M891" s="94"/>
      <c r="N891" s="94"/>
    </row>
    <row r="892" spans="1:14" ht="15.75">
      <c r="A892" s="10"/>
      <c r="B892" s="1" t="s">
        <v>70</v>
      </c>
      <c r="C892" s="2">
        <v>3740</v>
      </c>
      <c r="D892" s="300">
        <f>SUM(E892:N892)</f>
        <v>0</v>
      </c>
      <c r="E892" s="94"/>
      <c r="F892" s="94"/>
      <c r="G892" s="94"/>
      <c r="H892" s="94"/>
      <c r="I892" s="94"/>
      <c r="J892" s="94"/>
      <c r="K892" s="94"/>
      <c r="L892" s="94"/>
      <c r="M892" s="94"/>
      <c r="N892" s="94"/>
    </row>
    <row r="893" spans="1:14" ht="15.75">
      <c r="A893" s="10"/>
      <c r="B893" s="1" t="s">
        <v>357</v>
      </c>
      <c r="C893" s="2">
        <v>3750</v>
      </c>
      <c r="D893" s="300">
        <f>SUM(E893:N893)</f>
        <v>0</v>
      </c>
      <c r="E893" s="94"/>
      <c r="F893" s="94"/>
      <c r="G893" s="94"/>
      <c r="H893" s="94"/>
      <c r="I893" s="94"/>
      <c r="J893" s="94"/>
      <c r="K893" s="94"/>
      <c r="L893" s="94"/>
      <c r="M893" s="94"/>
      <c r="N893" s="94"/>
    </row>
    <row r="894" spans="1:14" ht="15.75">
      <c r="A894" s="10"/>
      <c r="B894" s="226" t="s">
        <v>17</v>
      </c>
      <c r="C894" s="123"/>
      <c r="D894" s="341"/>
      <c r="E894" s="160"/>
      <c r="F894" s="160"/>
      <c r="G894" s="160"/>
      <c r="H894" s="160"/>
      <c r="I894" s="160"/>
      <c r="J894" s="160"/>
      <c r="K894" s="254"/>
      <c r="L894" s="254"/>
      <c r="M894" s="254"/>
      <c r="N894" s="254"/>
    </row>
    <row r="895" spans="1:14" ht="15.75">
      <c r="A895" s="10"/>
      <c r="B895" s="207" t="s">
        <v>197</v>
      </c>
      <c r="C895" s="2">
        <v>3610</v>
      </c>
      <c r="D895" s="300">
        <f aca="true" t="shared" si="40" ref="D895:D904">SUM(E895:N895)</f>
        <v>0</v>
      </c>
      <c r="E895" s="94"/>
      <c r="F895" s="94"/>
      <c r="G895" s="94"/>
      <c r="H895" s="94"/>
      <c r="I895" s="94"/>
      <c r="J895" s="94"/>
      <c r="K895" s="94"/>
      <c r="L895" s="94"/>
      <c r="M895" s="94"/>
      <c r="N895" s="94"/>
    </row>
    <row r="896" spans="1:14" ht="15.75">
      <c r="A896" s="10"/>
      <c r="B896" s="207" t="s">
        <v>165</v>
      </c>
      <c r="C896" s="2">
        <v>3620</v>
      </c>
      <c r="D896" s="300">
        <f t="shared" si="40"/>
        <v>0</v>
      </c>
      <c r="E896" s="94"/>
      <c r="F896" s="94"/>
      <c r="G896" s="94"/>
      <c r="H896" s="94"/>
      <c r="I896" s="94"/>
      <c r="J896" s="94"/>
      <c r="K896" s="94"/>
      <c r="L896" s="94"/>
      <c r="M896" s="94"/>
      <c r="N896" s="94"/>
    </row>
    <row r="897" spans="1:14" ht="15.75">
      <c r="A897" s="10"/>
      <c r="B897" s="207" t="s">
        <v>167</v>
      </c>
      <c r="C897" s="2">
        <v>3640</v>
      </c>
      <c r="D897" s="300">
        <f t="shared" si="40"/>
        <v>0</v>
      </c>
      <c r="E897" s="94"/>
      <c r="F897" s="94"/>
      <c r="G897" s="94"/>
      <c r="H897" s="94"/>
      <c r="I897" s="94"/>
      <c r="J897" s="94"/>
      <c r="K897" s="94"/>
      <c r="L897" s="94"/>
      <c r="M897" s="94"/>
      <c r="N897" s="94"/>
    </row>
    <row r="898" spans="1:14" ht="15.75">
      <c r="A898" s="10"/>
      <c r="B898" s="207" t="s">
        <v>240</v>
      </c>
      <c r="C898" s="2">
        <v>3650</v>
      </c>
      <c r="D898" s="300">
        <f t="shared" si="40"/>
        <v>0</v>
      </c>
      <c r="E898" s="94"/>
      <c r="F898" s="94"/>
      <c r="G898" s="94"/>
      <c r="H898" s="94"/>
      <c r="I898" s="94"/>
      <c r="J898" s="94"/>
      <c r="K898" s="94"/>
      <c r="L898" s="94"/>
      <c r="M898" s="94"/>
      <c r="N898" s="94"/>
    </row>
    <row r="899" spans="1:14" ht="15.75" customHeight="1">
      <c r="A899" s="10"/>
      <c r="B899" s="208" t="s">
        <v>315</v>
      </c>
      <c r="C899" s="25">
        <v>3660</v>
      </c>
      <c r="D899" s="300">
        <f t="shared" si="40"/>
        <v>0</v>
      </c>
      <c r="E899" s="94"/>
      <c r="F899" s="94"/>
      <c r="G899" s="94"/>
      <c r="H899" s="94"/>
      <c r="I899" s="94"/>
      <c r="J899" s="94"/>
      <c r="K899" s="94"/>
      <c r="L899" s="94"/>
      <c r="M899" s="94"/>
      <c r="N899" s="94"/>
    </row>
    <row r="900" spans="1:14" ht="15.75">
      <c r="A900" s="10"/>
      <c r="B900" s="207" t="s">
        <v>168</v>
      </c>
      <c r="C900" s="2">
        <v>3670</v>
      </c>
      <c r="D900" s="300">
        <f t="shared" si="40"/>
        <v>0</v>
      </c>
      <c r="E900" s="156"/>
      <c r="F900" s="156"/>
      <c r="G900" s="156"/>
      <c r="H900" s="156"/>
      <c r="I900" s="156"/>
      <c r="J900" s="156"/>
      <c r="K900" s="156"/>
      <c r="L900" s="156"/>
      <c r="M900" s="156"/>
      <c r="N900" s="156"/>
    </row>
    <row r="901" spans="1:14" ht="15.75">
      <c r="A901" s="10"/>
      <c r="B901" s="207" t="s">
        <v>169</v>
      </c>
      <c r="C901" s="2">
        <v>3690</v>
      </c>
      <c r="D901" s="300">
        <f t="shared" si="40"/>
        <v>0</v>
      </c>
      <c r="E901" s="156"/>
      <c r="F901" s="156"/>
      <c r="G901" s="156"/>
      <c r="H901" s="156"/>
      <c r="I901" s="156"/>
      <c r="J901" s="156"/>
      <c r="K901" s="156"/>
      <c r="L901" s="156"/>
      <c r="M901" s="156"/>
      <c r="N901" s="156"/>
    </row>
    <row r="902" spans="1:14" ht="16.5" thickBot="1">
      <c r="A902" s="10"/>
      <c r="B902" s="207" t="s">
        <v>215</v>
      </c>
      <c r="C902" s="71">
        <v>3600</v>
      </c>
      <c r="D902" s="293">
        <f t="shared" si="40"/>
        <v>0</v>
      </c>
      <c r="E902" s="127">
        <f aca="true" t="shared" si="41" ref="E902:K902">SUM(E895:E901)</f>
        <v>0</v>
      </c>
      <c r="F902" s="127">
        <f t="shared" si="41"/>
        <v>0</v>
      </c>
      <c r="G902" s="127">
        <f t="shared" si="41"/>
        <v>0</v>
      </c>
      <c r="H902" s="127">
        <f t="shared" si="41"/>
        <v>0</v>
      </c>
      <c r="I902" s="127">
        <f t="shared" si="41"/>
        <v>0</v>
      </c>
      <c r="J902" s="127">
        <f t="shared" si="41"/>
        <v>0</v>
      </c>
      <c r="K902" s="127">
        <f t="shared" si="41"/>
        <v>0</v>
      </c>
      <c r="L902" s="127">
        <f>SUM(L895:L901)</f>
        <v>0</v>
      </c>
      <c r="M902" s="127">
        <f>SUM(M895:M901)</f>
        <v>0</v>
      </c>
      <c r="N902" s="127">
        <f>SUM(N895:N901)</f>
        <v>0</v>
      </c>
    </row>
    <row r="903" spans="1:14" ht="16.5" thickBot="1">
      <c r="A903" s="10"/>
      <c r="B903" s="213" t="s">
        <v>18</v>
      </c>
      <c r="C903" s="71"/>
      <c r="D903" s="293">
        <f t="shared" si="40"/>
        <v>0</v>
      </c>
      <c r="E903" s="127">
        <f aca="true" t="shared" si="42" ref="E903:K903">SUM(E889:E893)+E902</f>
        <v>0</v>
      </c>
      <c r="F903" s="127">
        <f t="shared" si="42"/>
        <v>0</v>
      </c>
      <c r="G903" s="127">
        <f t="shared" si="42"/>
        <v>0</v>
      </c>
      <c r="H903" s="127">
        <f t="shared" si="42"/>
        <v>0</v>
      </c>
      <c r="I903" s="127">
        <f t="shared" si="42"/>
        <v>0</v>
      </c>
      <c r="J903" s="127">
        <f t="shared" si="42"/>
        <v>0</v>
      </c>
      <c r="K903" s="127">
        <f t="shared" si="42"/>
        <v>0</v>
      </c>
      <c r="L903" s="127">
        <f>SUM(L889:L893)+L902</f>
        <v>0</v>
      </c>
      <c r="M903" s="127">
        <f>SUM(M889:M893)+M902</f>
        <v>0</v>
      </c>
      <c r="N903" s="127">
        <f>SUM(N889:N893)+N902</f>
        <v>0</v>
      </c>
    </row>
    <row r="904" spans="1:14" ht="15.75">
      <c r="A904" s="10"/>
      <c r="B904" s="1" t="str">
        <f>IF(H2="","Fund Balance",CONCATENATE("Fund Balance, ",LOOKUP(H2,T2:T8,U2:U8)))</f>
        <v>Fund Balance, July 1, 2014</v>
      </c>
      <c r="C904" s="2">
        <v>2800</v>
      </c>
      <c r="D904" s="300">
        <f t="shared" si="40"/>
        <v>943179.02</v>
      </c>
      <c r="E904" s="94"/>
      <c r="F904" s="94"/>
      <c r="G904" s="94"/>
      <c r="H904" s="94"/>
      <c r="I904" s="94"/>
      <c r="J904" s="94">
        <v>15644.84</v>
      </c>
      <c r="K904" s="94">
        <v>666232.02</v>
      </c>
      <c r="L904" s="94"/>
      <c r="M904" s="94">
        <v>261302.16</v>
      </c>
      <c r="N904" s="94"/>
    </row>
    <row r="905" spans="1:14" ht="15.75">
      <c r="A905" s="10"/>
      <c r="B905" s="216" t="s">
        <v>54</v>
      </c>
      <c r="C905" s="3"/>
      <c r="D905" s="140"/>
      <c r="E905" s="4"/>
      <c r="F905" s="22"/>
      <c r="G905" s="4"/>
      <c r="H905" s="4"/>
      <c r="I905" s="4"/>
      <c r="J905" s="4"/>
      <c r="K905" s="4"/>
      <c r="L905" s="4"/>
      <c r="M905" s="4"/>
      <c r="N905" s="4"/>
    </row>
    <row r="906" spans="1:14" ht="16.5" thickBot="1">
      <c r="A906" s="10"/>
      <c r="B906" s="408" t="s">
        <v>406</v>
      </c>
      <c r="C906" s="71"/>
      <c r="D906" s="144">
        <f>SUM(E906:N906)</f>
        <v>3427871.02</v>
      </c>
      <c r="E906" s="6">
        <f aca="true" t="shared" si="43" ref="E906:K906">(E887+E903+E904)</f>
        <v>0</v>
      </c>
      <c r="F906" s="6">
        <f t="shared" si="43"/>
        <v>0</v>
      </c>
      <c r="G906" s="6">
        <f t="shared" si="43"/>
        <v>0</v>
      </c>
      <c r="H906" s="6">
        <f t="shared" si="43"/>
        <v>128819</v>
      </c>
      <c r="I906" s="6">
        <f t="shared" si="43"/>
        <v>0</v>
      </c>
      <c r="J906" s="6">
        <f t="shared" si="43"/>
        <v>56644.84</v>
      </c>
      <c r="K906" s="6">
        <f t="shared" si="43"/>
        <v>2965105.02</v>
      </c>
      <c r="L906" s="6">
        <f>(L887+L903+L904)</f>
        <v>0</v>
      </c>
      <c r="M906" s="6">
        <f>(M887+M903+M904)</f>
        <v>277302.16000000003</v>
      </c>
      <c r="N906" s="6">
        <f>(N887+N903+N904)</f>
        <v>0</v>
      </c>
    </row>
    <row r="907" spans="1:14" ht="16.5" thickTop="1">
      <c r="A907" s="10"/>
      <c r="B907" s="37"/>
      <c r="C907" s="174"/>
      <c r="D907" s="145"/>
      <c r="E907" s="57"/>
      <c r="F907" s="57"/>
      <c r="G907" s="57"/>
      <c r="H907" s="57"/>
      <c r="I907" s="57"/>
      <c r="J907" s="57"/>
      <c r="K907" s="57"/>
      <c r="L907" s="57"/>
      <c r="M907" s="57"/>
      <c r="N907" s="57"/>
    </row>
    <row r="908" spans="1:2" ht="15.75">
      <c r="A908" s="10"/>
      <c r="B908" s="9" t="s">
        <v>33</v>
      </c>
    </row>
    <row r="909" ht="15.75">
      <c r="A909" s="10"/>
    </row>
    <row r="910" spans="1:2" ht="15.75">
      <c r="A910" s="368"/>
      <c r="B910" s="264"/>
    </row>
    <row r="911" spans="1:2" ht="15.75">
      <c r="A911" s="10" t="s">
        <v>271</v>
      </c>
      <c r="B911" s="38" t="str">
        <f>$B$1</f>
        <v>DISTRICT SCHOOL BOARD OF OKEECHOBEE COUNTY</v>
      </c>
    </row>
    <row r="912" spans="1:2" ht="15.75">
      <c r="A912" s="10"/>
      <c r="B912" s="12" t="s">
        <v>8</v>
      </c>
    </row>
    <row r="913" spans="1:2" ht="21" customHeight="1">
      <c r="A913" s="10"/>
      <c r="B913" s="39" t="str">
        <f>$B$39</f>
        <v>For Fiscal Year Ending June 30, 2015</v>
      </c>
    </row>
    <row r="914" ht="21" customHeight="1">
      <c r="A914" s="10"/>
    </row>
    <row r="915" spans="1:14" ht="21" customHeight="1">
      <c r="A915" s="10"/>
      <c r="B915" s="76" t="s">
        <v>266</v>
      </c>
      <c r="N915" s="133" t="s">
        <v>364</v>
      </c>
    </row>
    <row r="916" spans="1:23" s="63" customFormat="1" ht="21" customHeight="1">
      <c r="A916" s="10"/>
      <c r="B916" s="167"/>
      <c r="C916" s="123"/>
      <c r="D916" s="342"/>
      <c r="E916" s="134">
        <v>310</v>
      </c>
      <c r="F916" s="134">
        <v>320</v>
      </c>
      <c r="G916" s="134">
        <v>330</v>
      </c>
      <c r="H916" s="134">
        <v>340</v>
      </c>
      <c r="I916" s="134">
        <v>350</v>
      </c>
      <c r="J916" s="134">
        <v>360</v>
      </c>
      <c r="K916" s="134">
        <v>370</v>
      </c>
      <c r="L916" s="134">
        <v>380</v>
      </c>
      <c r="M916" s="134">
        <v>390</v>
      </c>
      <c r="N916" s="134">
        <v>399</v>
      </c>
      <c r="S916" s="426"/>
      <c r="T916" s="427"/>
      <c r="U916" s="426"/>
      <c r="V916" s="426"/>
      <c r="W916" s="426"/>
    </row>
    <row r="917" spans="1:23" s="63" customFormat="1" ht="30" customHeight="1">
      <c r="A917" s="10"/>
      <c r="B917" s="225" t="s">
        <v>28</v>
      </c>
      <c r="C917" s="131" t="s">
        <v>395</v>
      </c>
      <c r="D917" s="419" t="s">
        <v>21</v>
      </c>
      <c r="E917" s="131" t="s">
        <v>387</v>
      </c>
      <c r="F917" s="131" t="s">
        <v>373</v>
      </c>
      <c r="G917" s="131" t="s">
        <v>496</v>
      </c>
      <c r="H917" s="131" t="s">
        <v>388</v>
      </c>
      <c r="I917" s="131" t="s">
        <v>394</v>
      </c>
      <c r="J917" s="131" t="s">
        <v>389</v>
      </c>
      <c r="K917" s="131" t="s">
        <v>391</v>
      </c>
      <c r="L917" s="131" t="s">
        <v>378</v>
      </c>
      <c r="M917" s="131" t="s">
        <v>392</v>
      </c>
      <c r="N917" s="131" t="s">
        <v>381</v>
      </c>
      <c r="S917" s="426"/>
      <c r="T917" s="427"/>
      <c r="U917" s="426"/>
      <c r="V917" s="426"/>
      <c r="W917" s="426"/>
    </row>
    <row r="918" spans="1:23" s="63" customFormat="1" ht="15.75">
      <c r="A918" s="10"/>
      <c r="B918" s="45"/>
      <c r="C918" s="2"/>
      <c r="D918" s="287"/>
      <c r="E918" s="3" t="s">
        <v>372</v>
      </c>
      <c r="F918" s="3" t="s">
        <v>299</v>
      </c>
      <c r="G918" s="3" t="s">
        <v>119</v>
      </c>
      <c r="H918" s="3" t="s">
        <v>375</v>
      </c>
      <c r="I918" s="50"/>
      <c r="J918" s="3" t="s">
        <v>390</v>
      </c>
      <c r="K918" s="3" t="s">
        <v>497</v>
      </c>
      <c r="L918" s="3" t="s">
        <v>337</v>
      </c>
      <c r="M918" s="3" t="s">
        <v>380</v>
      </c>
      <c r="N918" s="3" t="s">
        <v>382</v>
      </c>
      <c r="S918" s="426"/>
      <c r="T918" s="427"/>
      <c r="U918" s="426"/>
      <c r="V918" s="426"/>
      <c r="W918" s="426"/>
    </row>
    <row r="919" spans="1:23" s="63" customFormat="1" ht="15.75">
      <c r="A919" s="10"/>
      <c r="B919" s="226" t="s">
        <v>122</v>
      </c>
      <c r="C919" s="123"/>
      <c r="D919" s="130"/>
      <c r="E919" s="168"/>
      <c r="F919" s="168"/>
      <c r="G919" s="168"/>
      <c r="H919" s="168"/>
      <c r="I919" s="168"/>
      <c r="J919" s="168"/>
      <c r="K919" s="168"/>
      <c r="L919" s="168"/>
      <c r="M919" s="168"/>
      <c r="N919" s="168"/>
      <c r="S919" s="426"/>
      <c r="T919" s="427"/>
      <c r="U919" s="426"/>
      <c r="V919" s="426"/>
      <c r="W919" s="426"/>
    </row>
    <row r="920" spans="1:14" ht="15.75">
      <c r="A920" s="10"/>
      <c r="B920" s="207" t="s">
        <v>241</v>
      </c>
      <c r="C920" s="2">
        <v>610</v>
      </c>
      <c r="D920" s="300">
        <f aca="true" t="shared" si="44" ref="D920:D932">SUM(E920:N920)</f>
        <v>0</v>
      </c>
      <c r="E920" s="94"/>
      <c r="F920" s="94"/>
      <c r="G920" s="94"/>
      <c r="H920" s="94"/>
      <c r="I920" s="94"/>
      <c r="J920" s="94"/>
      <c r="K920" s="94"/>
      <c r="L920" s="94"/>
      <c r="M920" s="94"/>
      <c r="N920" s="94"/>
    </row>
    <row r="921" spans="1:14" ht="21" customHeight="1">
      <c r="A921" s="10"/>
      <c r="B921" s="207" t="s">
        <v>490</v>
      </c>
      <c r="C921" s="2">
        <v>620</v>
      </c>
      <c r="D921" s="300">
        <f t="shared" si="44"/>
        <v>0</v>
      </c>
      <c r="E921" s="94"/>
      <c r="F921" s="94"/>
      <c r="G921" s="94"/>
      <c r="H921" s="94"/>
      <c r="I921" s="94"/>
      <c r="J921" s="94"/>
      <c r="K921" s="94"/>
      <c r="L921" s="94"/>
      <c r="M921" s="94"/>
      <c r="N921" s="94"/>
    </row>
    <row r="922" spans="1:14" ht="21" customHeight="1">
      <c r="A922" s="10"/>
      <c r="B922" s="207" t="s">
        <v>242</v>
      </c>
      <c r="C922" s="2">
        <v>630</v>
      </c>
      <c r="D922" s="300">
        <f t="shared" si="44"/>
        <v>0</v>
      </c>
      <c r="E922" s="94"/>
      <c r="F922" s="94"/>
      <c r="G922" s="94"/>
      <c r="H922" s="94"/>
      <c r="I922" s="94"/>
      <c r="J922" s="94"/>
      <c r="K922" s="94"/>
      <c r="L922" s="94"/>
      <c r="M922" s="94"/>
      <c r="N922" s="94"/>
    </row>
    <row r="923" spans="1:14" ht="21" customHeight="1">
      <c r="A923" s="10"/>
      <c r="B923" s="207" t="s">
        <v>407</v>
      </c>
      <c r="C923" s="2">
        <v>640</v>
      </c>
      <c r="D923" s="300">
        <f t="shared" si="44"/>
        <v>461438.3</v>
      </c>
      <c r="E923" s="94"/>
      <c r="F923" s="94"/>
      <c r="G923" s="94"/>
      <c r="H923" s="94"/>
      <c r="I923" s="94"/>
      <c r="J923" s="94">
        <v>446.76</v>
      </c>
      <c r="K923" s="94">
        <v>460991.54</v>
      </c>
      <c r="L923" s="94"/>
      <c r="M923" s="94"/>
      <c r="N923" s="94"/>
    </row>
    <row r="924" spans="1:14" ht="21" customHeight="1">
      <c r="A924" s="10"/>
      <c r="B924" s="207" t="s">
        <v>243</v>
      </c>
      <c r="C924" s="2">
        <v>650</v>
      </c>
      <c r="D924" s="300">
        <f t="shared" si="44"/>
        <v>475000</v>
      </c>
      <c r="E924" s="94"/>
      <c r="F924" s="94"/>
      <c r="G924" s="94"/>
      <c r="H924" s="94"/>
      <c r="I924" s="94"/>
      <c r="J924" s="94"/>
      <c r="K924" s="94">
        <v>475000</v>
      </c>
      <c r="L924" s="94"/>
      <c r="M924" s="94"/>
      <c r="N924" s="94"/>
    </row>
    <row r="925" spans="1:14" ht="21" customHeight="1">
      <c r="A925" s="10"/>
      <c r="B925" s="207" t="s">
        <v>244</v>
      </c>
      <c r="C925" s="2">
        <v>660</v>
      </c>
      <c r="D925" s="300">
        <f t="shared" si="44"/>
        <v>0</v>
      </c>
      <c r="E925" s="94"/>
      <c r="F925" s="94"/>
      <c r="G925" s="94"/>
      <c r="H925" s="94"/>
      <c r="I925" s="94"/>
      <c r="J925" s="94"/>
      <c r="K925" s="94"/>
      <c r="L925" s="94"/>
      <c r="M925" s="94"/>
      <c r="N925" s="94"/>
    </row>
    <row r="926" spans="1:14" ht="21" customHeight="1">
      <c r="A926" s="10"/>
      <c r="B926" s="207" t="s">
        <v>245</v>
      </c>
      <c r="C926" s="2">
        <v>670</v>
      </c>
      <c r="D926" s="300">
        <f t="shared" si="44"/>
        <v>0</v>
      </c>
      <c r="E926" s="94"/>
      <c r="F926" s="94"/>
      <c r="G926" s="94"/>
      <c r="H926" s="94"/>
      <c r="I926" s="94"/>
      <c r="J926" s="94"/>
      <c r="K926" s="94"/>
      <c r="L926" s="94"/>
      <c r="M926" s="94"/>
      <c r="N926" s="94"/>
    </row>
    <row r="927" spans="1:14" ht="21" customHeight="1">
      <c r="A927" s="10"/>
      <c r="B927" s="207" t="s">
        <v>246</v>
      </c>
      <c r="C927" s="2">
        <v>680</v>
      </c>
      <c r="D927" s="300">
        <f t="shared" si="44"/>
        <v>1544130.56</v>
      </c>
      <c r="E927" s="94"/>
      <c r="F927" s="94"/>
      <c r="G927" s="94"/>
      <c r="H927" s="94">
        <v>128819</v>
      </c>
      <c r="I927" s="94"/>
      <c r="J927" s="94">
        <v>56198.08</v>
      </c>
      <c r="K927" s="94">
        <v>1359113.48</v>
      </c>
      <c r="L927" s="94"/>
      <c r="M927" s="94"/>
      <c r="N927" s="94"/>
    </row>
    <row r="928" spans="1:14" ht="21" customHeight="1">
      <c r="A928" s="10"/>
      <c r="B928" s="207" t="s">
        <v>247</v>
      </c>
      <c r="C928" s="2">
        <v>690</v>
      </c>
      <c r="D928" s="300">
        <f t="shared" si="44"/>
        <v>0</v>
      </c>
      <c r="E928" s="94"/>
      <c r="F928" s="94"/>
      <c r="G928" s="94"/>
      <c r="H928" s="94"/>
      <c r="I928" s="94"/>
      <c r="J928" s="94"/>
      <c r="K928" s="94"/>
      <c r="L928" s="94"/>
      <c r="M928" s="94"/>
      <c r="N928" s="94"/>
    </row>
    <row r="929" spans="1:14" ht="21" customHeight="1">
      <c r="A929" s="10"/>
      <c r="B929" s="207" t="s">
        <v>235</v>
      </c>
      <c r="C929" s="2">
        <v>710</v>
      </c>
      <c r="D929" s="300">
        <f t="shared" si="44"/>
        <v>0</v>
      </c>
      <c r="E929" s="94"/>
      <c r="F929" s="94"/>
      <c r="G929" s="94"/>
      <c r="H929" s="94"/>
      <c r="I929" s="94"/>
      <c r="J929" s="94"/>
      <c r="K929" s="94"/>
      <c r="L929" s="94"/>
      <c r="M929" s="94"/>
      <c r="N929" s="94"/>
    </row>
    <row r="930" spans="1:14" ht="21" customHeight="1">
      <c r="A930" s="10"/>
      <c r="B930" s="207" t="s">
        <v>248</v>
      </c>
      <c r="C930" s="2">
        <v>720</v>
      </c>
      <c r="D930" s="300">
        <f t="shared" si="44"/>
        <v>0</v>
      </c>
      <c r="E930" s="94"/>
      <c r="F930" s="94"/>
      <c r="G930" s="94"/>
      <c r="H930" s="94"/>
      <c r="I930" s="94"/>
      <c r="J930" s="94"/>
      <c r="K930" s="94"/>
      <c r="L930" s="94"/>
      <c r="M930" s="94"/>
      <c r="N930" s="94"/>
    </row>
    <row r="931" spans="1:14" ht="21" customHeight="1">
      <c r="A931" s="10"/>
      <c r="B931" s="207" t="s">
        <v>237</v>
      </c>
      <c r="C931" s="2">
        <v>730</v>
      </c>
      <c r="D931" s="300">
        <f t="shared" si="44"/>
        <v>0</v>
      </c>
      <c r="E931" s="94"/>
      <c r="F931" s="94"/>
      <c r="G931" s="94"/>
      <c r="H931" s="94"/>
      <c r="I931" s="94"/>
      <c r="J931" s="94"/>
      <c r="K931" s="94"/>
      <c r="L931" s="94"/>
      <c r="M931" s="94"/>
      <c r="N931" s="94"/>
    </row>
    <row r="932" spans="1:14" ht="21" customHeight="1" thickBot="1">
      <c r="A932" s="10"/>
      <c r="B932" s="216" t="s">
        <v>29</v>
      </c>
      <c r="C932" s="135"/>
      <c r="D932" s="301">
        <f t="shared" si="44"/>
        <v>2480568.86</v>
      </c>
      <c r="E932" s="154">
        <f aca="true" t="shared" si="45" ref="E932:K932">SUM(E920:E931)</f>
        <v>0</v>
      </c>
      <c r="F932" s="154">
        <f t="shared" si="45"/>
        <v>0</v>
      </c>
      <c r="G932" s="154">
        <f t="shared" si="45"/>
        <v>0</v>
      </c>
      <c r="H932" s="154">
        <f t="shared" si="45"/>
        <v>128819</v>
      </c>
      <c r="I932" s="154">
        <f t="shared" si="45"/>
        <v>0</v>
      </c>
      <c r="J932" s="154">
        <f t="shared" si="45"/>
        <v>56644.840000000004</v>
      </c>
      <c r="K932" s="154">
        <f t="shared" si="45"/>
        <v>2295105.02</v>
      </c>
      <c r="L932" s="154">
        <f>SUM(L920:L931)</f>
        <v>0</v>
      </c>
      <c r="M932" s="154">
        <f>SUM(M920:M931)</f>
        <v>0</v>
      </c>
      <c r="N932" s="154">
        <f>SUM(N920:N931)</f>
        <v>0</v>
      </c>
    </row>
    <row r="933" spans="1:14" ht="15" customHeight="1">
      <c r="A933" s="10"/>
      <c r="B933" s="228" t="s">
        <v>30</v>
      </c>
      <c r="C933" s="123"/>
      <c r="D933" s="317"/>
      <c r="E933" s="250"/>
      <c r="F933" s="159"/>
      <c r="G933" s="159"/>
      <c r="H933" s="159"/>
      <c r="I933" s="159"/>
      <c r="J933" s="159"/>
      <c r="K933" s="159"/>
      <c r="L933" s="159"/>
      <c r="M933" s="159"/>
      <c r="N933" s="159"/>
    </row>
    <row r="934" spans="1:14" ht="15" customHeight="1">
      <c r="A934" s="10"/>
      <c r="B934" s="227" t="s">
        <v>48</v>
      </c>
      <c r="C934" s="3"/>
      <c r="D934" s="140"/>
      <c r="E934" s="251"/>
      <c r="F934" s="155"/>
      <c r="G934" s="155"/>
      <c r="H934" s="155"/>
      <c r="I934" s="155"/>
      <c r="J934" s="155"/>
      <c r="K934" s="155"/>
      <c r="L934" s="155"/>
      <c r="M934" s="155"/>
      <c r="N934" s="155"/>
    </row>
    <row r="935" spans="1:14" ht="17.25" customHeight="1">
      <c r="A935" s="10"/>
      <c r="B935" s="207" t="s">
        <v>203</v>
      </c>
      <c r="C935" s="2">
        <v>910</v>
      </c>
      <c r="D935" s="300">
        <f aca="true" t="shared" si="46" ref="D935:D943">SUM(E935:N935)</f>
        <v>670000</v>
      </c>
      <c r="E935" s="80"/>
      <c r="F935" s="94"/>
      <c r="G935" s="94"/>
      <c r="H935" s="94"/>
      <c r="I935" s="94"/>
      <c r="J935" s="94"/>
      <c r="K935" s="94">
        <v>670000</v>
      </c>
      <c r="L935" s="94"/>
      <c r="M935" s="94"/>
      <c r="N935" s="94"/>
    </row>
    <row r="936" spans="1:14" ht="21" customHeight="1">
      <c r="A936" s="10"/>
      <c r="B936" s="207" t="s">
        <v>184</v>
      </c>
      <c r="C936" s="2">
        <v>920</v>
      </c>
      <c r="D936" s="300">
        <f t="shared" si="46"/>
        <v>0</v>
      </c>
      <c r="E936" s="80"/>
      <c r="F936" s="94"/>
      <c r="G936" s="94"/>
      <c r="H936" s="94"/>
      <c r="I936" s="94"/>
      <c r="J936" s="94"/>
      <c r="K936" s="94"/>
      <c r="L936" s="94"/>
      <c r="M936" s="94"/>
      <c r="N936" s="94"/>
    </row>
    <row r="937" spans="1:14" ht="21" customHeight="1">
      <c r="A937" s="10"/>
      <c r="B937" s="207" t="s">
        <v>238</v>
      </c>
      <c r="C937" s="2">
        <v>940</v>
      </c>
      <c r="D937" s="300">
        <f t="shared" si="46"/>
        <v>0</v>
      </c>
      <c r="E937" s="80"/>
      <c r="F937" s="94"/>
      <c r="G937" s="94"/>
      <c r="H937" s="94"/>
      <c r="I937" s="94"/>
      <c r="J937" s="94"/>
      <c r="K937" s="94"/>
      <c r="L937" s="94"/>
      <c r="M937" s="94"/>
      <c r="N937" s="94"/>
    </row>
    <row r="938" spans="1:14" ht="21" customHeight="1">
      <c r="A938" s="10"/>
      <c r="B938" s="207" t="s">
        <v>240</v>
      </c>
      <c r="C938" s="2">
        <v>950</v>
      </c>
      <c r="D938" s="300">
        <f t="shared" si="46"/>
        <v>0</v>
      </c>
      <c r="E938" s="80"/>
      <c r="F938" s="94"/>
      <c r="G938" s="94"/>
      <c r="H938" s="94"/>
      <c r="I938" s="94"/>
      <c r="J938" s="94"/>
      <c r="K938" s="94"/>
      <c r="L938" s="94"/>
      <c r="M938" s="94"/>
      <c r="N938" s="94"/>
    </row>
    <row r="939" spans="1:14" ht="20.25" customHeight="1">
      <c r="A939" s="10"/>
      <c r="B939" s="205" t="s">
        <v>323</v>
      </c>
      <c r="C939" s="42">
        <v>960</v>
      </c>
      <c r="D939" s="299">
        <f t="shared" si="46"/>
        <v>0</v>
      </c>
      <c r="E939" s="80"/>
      <c r="F939" s="94"/>
      <c r="G939" s="94"/>
      <c r="H939" s="94"/>
      <c r="I939" s="94"/>
      <c r="J939" s="94"/>
      <c r="K939" s="94"/>
      <c r="L939" s="94"/>
      <c r="M939" s="94"/>
      <c r="N939" s="94"/>
    </row>
    <row r="940" spans="1:14" ht="21" customHeight="1">
      <c r="A940" s="10"/>
      <c r="B940" s="207" t="s">
        <v>187</v>
      </c>
      <c r="C940" s="2">
        <v>970</v>
      </c>
      <c r="D940" s="300">
        <f t="shared" si="46"/>
        <v>0</v>
      </c>
      <c r="E940" s="80"/>
      <c r="F940" s="94"/>
      <c r="G940" s="94"/>
      <c r="H940" s="94"/>
      <c r="I940" s="94"/>
      <c r="J940" s="94"/>
      <c r="K940" s="94"/>
      <c r="L940" s="94"/>
      <c r="M940" s="94"/>
      <c r="N940" s="94"/>
    </row>
    <row r="941" spans="1:14" ht="21" customHeight="1">
      <c r="A941" s="10"/>
      <c r="B941" s="207" t="s">
        <v>188</v>
      </c>
      <c r="C941" s="2">
        <v>990</v>
      </c>
      <c r="D941" s="300">
        <f t="shared" si="46"/>
        <v>0</v>
      </c>
      <c r="E941" s="82"/>
      <c r="F941" s="156"/>
      <c r="G941" s="156"/>
      <c r="H941" s="156"/>
      <c r="I941" s="156"/>
      <c r="J941" s="156"/>
      <c r="K941" s="156"/>
      <c r="L941" s="156"/>
      <c r="M941" s="156"/>
      <c r="N941" s="156"/>
    </row>
    <row r="942" spans="1:14" ht="21" customHeight="1" thickBot="1">
      <c r="A942" s="10"/>
      <c r="B942" s="207" t="s">
        <v>189</v>
      </c>
      <c r="C942" s="71">
        <v>9700</v>
      </c>
      <c r="D942" s="293">
        <f t="shared" si="46"/>
        <v>670000</v>
      </c>
      <c r="E942" s="127">
        <f aca="true" t="shared" si="47" ref="E942:K942">SUM(E935:E941)</f>
        <v>0</v>
      </c>
      <c r="F942" s="127">
        <f t="shared" si="47"/>
        <v>0</v>
      </c>
      <c r="G942" s="127">
        <f t="shared" si="47"/>
        <v>0</v>
      </c>
      <c r="H942" s="127">
        <f t="shared" si="47"/>
        <v>0</v>
      </c>
      <c r="I942" s="127">
        <f t="shared" si="47"/>
        <v>0</v>
      </c>
      <c r="J942" s="127">
        <f t="shared" si="47"/>
        <v>0</v>
      </c>
      <c r="K942" s="127">
        <f t="shared" si="47"/>
        <v>670000</v>
      </c>
      <c r="L942" s="127">
        <f>SUM(L935:L941)</f>
        <v>0</v>
      </c>
      <c r="M942" s="127">
        <f>SUM(M935:M941)</f>
        <v>0</v>
      </c>
      <c r="N942" s="127">
        <f>SUM(N935:N941)</f>
        <v>0</v>
      </c>
    </row>
    <row r="943" spans="1:14" ht="21" customHeight="1" thickBot="1">
      <c r="A943" s="10"/>
      <c r="B943" s="213" t="s">
        <v>32</v>
      </c>
      <c r="C943" s="71"/>
      <c r="D943" s="343">
        <f t="shared" si="46"/>
        <v>670000</v>
      </c>
      <c r="E943" s="273">
        <f aca="true" t="shared" si="48" ref="E943:K943">(E942)</f>
        <v>0</v>
      </c>
      <c r="F943" s="127">
        <f t="shared" si="48"/>
        <v>0</v>
      </c>
      <c r="G943" s="127">
        <f t="shared" si="48"/>
        <v>0</v>
      </c>
      <c r="H943" s="127">
        <f t="shared" si="48"/>
        <v>0</v>
      </c>
      <c r="I943" s="127">
        <f t="shared" si="48"/>
        <v>0</v>
      </c>
      <c r="J943" s="127">
        <f t="shared" si="48"/>
        <v>0</v>
      </c>
      <c r="K943" s="127">
        <f t="shared" si="48"/>
        <v>670000</v>
      </c>
      <c r="L943" s="127">
        <f>(L942)</f>
        <v>0</v>
      </c>
      <c r="M943" s="127">
        <f>(M942)</f>
        <v>0</v>
      </c>
      <c r="N943" s="127">
        <f>(N942)</f>
        <v>0</v>
      </c>
    </row>
    <row r="944" spans="1:14" ht="9.75" customHeight="1">
      <c r="A944" s="10"/>
      <c r="B944" s="237"/>
      <c r="C944" s="272"/>
      <c r="D944" s="302"/>
      <c r="E944" s="155"/>
      <c r="F944" s="155"/>
      <c r="G944" s="155"/>
      <c r="H944" s="155"/>
      <c r="I944" s="155"/>
      <c r="J944" s="155"/>
      <c r="K944" s="155"/>
      <c r="L944" s="155"/>
      <c r="M944" s="155"/>
      <c r="N944" s="155"/>
    </row>
    <row r="945" spans="1:14" ht="21" customHeight="1">
      <c r="A945" s="10"/>
      <c r="B945" s="32" t="str">
        <f>IF(H$2="","Nonspendable Fund Balance",CONCATENATE("Nonspendable Fund Balance, ",LOOKUP(H$2,T$2:T$8,V$2:V$8)))</f>
        <v>Nonspendable Fund Balance, June 30, 2015</v>
      </c>
      <c r="C945" s="45">
        <v>2710</v>
      </c>
      <c r="D945" s="333">
        <f aca="true" t="shared" si="49" ref="D945:D950">SUM(E945:N945)</f>
        <v>0</v>
      </c>
      <c r="E945" s="94"/>
      <c r="F945" s="112"/>
      <c r="G945" s="112"/>
      <c r="H945" s="112"/>
      <c r="I945" s="112"/>
      <c r="J945" s="112"/>
      <c r="K945" s="112"/>
      <c r="L945" s="112"/>
      <c r="M945" s="112"/>
      <c r="N945" s="112"/>
    </row>
    <row r="946" spans="1:23" ht="21" customHeight="1">
      <c r="A946" s="10"/>
      <c r="B946" s="1" t="str">
        <f>IF(H$2="","Restricted Fund Balance",CONCATENATE("Restricted Fund Balance, ",LOOKUP(H$2,T$2:T$8,V$2:V$8)))</f>
        <v>Restricted Fund Balance, June 30, 2015</v>
      </c>
      <c r="C946" s="2">
        <v>2720</v>
      </c>
      <c r="D946" s="333">
        <f t="shared" si="49"/>
        <v>277302.16</v>
      </c>
      <c r="E946" s="80"/>
      <c r="F946" s="82"/>
      <c r="G946" s="82"/>
      <c r="H946" s="82"/>
      <c r="I946" s="82"/>
      <c r="J946" s="82">
        <v>0</v>
      </c>
      <c r="K946" s="82"/>
      <c r="L946" s="82"/>
      <c r="M946" s="82">
        <v>277302.16</v>
      </c>
      <c r="N946" s="82"/>
      <c r="S946" s="431"/>
      <c r="U946" s="431"/>
      <c r="V946" s="431"/>
      <c r="W946" s="431"/>
    </row>
    <row r="947" spans="1:20" ht="21" customHeight="1">
      <c r="A947" s="10"/>
      <c r="B947" s="1" t="str">
        <f>IF(H$2="","Committed Fund Balance",CONCATENATE("Committed Fund Balance, ",LOOKUP(H$2,T$2:T$8,V$2:V$8)))</f>
        <v>Committed Fund Balance, June 30, 2015</v>
      </c>
      <c r="C947" s="2">
        <v>2730</v>
      </c>
      <c r="D947" s="299">
        <f t="shared" si="49"/>
        <v>0</v>
      </c>
      <c r="E947" s="80"/>
      <c r="F947" s="82"/>
      <c r="G947" s="82"/>
      <c r="H947" s="82"/>
      <c r="I947" s="82"/>
      <c r="J947" s="82"/>
      <c r="K947" s="82"/>
      <c r="L947" s="82"/>
      <c r="M947" s="82"/>
      <c r="N947" s="82"/>
      <c r="T947" s="432"/>
    </row>
    <row r="948" spans="1:14" ht="21" customHeight="1">
      <c r="A948" s="10"/>
      <c r="B948" s="1" t="str">
        <f>IF(H$2="","Assigned Fund Balance",CONCATENATE("Assigned Fund Balance, ",LOOKUP(H$2,T$2:T$8,V$2:V$8)))</f>
        <v>Assigned Fund Balance, June 30, 2015</v>
      </c>
      <c r="C948" s="2">
        <v>2740</v>
      </c>
      <c r="D948" s="299">
        <f t="shared" si="49"/>
        <v>0</v>
      </c>
      <c r="E948" s="80"/>
      <c r="F948" s="82"/>
      <c r="G948" s="82"/>
      <c r="H948" s="82"/>
      <c r="I948" s="82"/>
      <c r="J948" s="82"/>
      <c r="K948" s="82"/>
      <c r="L948" s="82"/>
      <c r="M948" s="82"/>
      <c r="N948" s="82"/>
    </row>
    <row r="949" spans="1:14" ht="21" customHeight="1">
      <c r="A949" s="10"/>
      <c r="B949" s="1" t="str">
        <f>IF(H$2="","Unassigned Fund Balance",CONCATENATE("Unassigned Fund Balance, ",LOOKUP(H$2,T$2:T$8,V$2:V$8)))</f>
        <v>Unassigned Fund Balance, June 30, 2015</v>
      </c>
      <c r="C949" s="2">
        <v>2750</v>
      </c>
      <c r="D949" s="299">
        <f t="shared" si="49"/>
        <v>0</v>
      </c>
      <c r="E949" s="80"/>
      <c r="F949" s="82"/>
      <c r="G949" s="82"/>
      <c r="H949" s="82"/>
      <c r="I949" s="82"/>
      <c r="J949" s="82"/>
      <c r="K949" s="82"/>
      <c r="L949" s="82"/>
      <c r="M949" s="82"/>
      <c r="N949" s="82"/>
    </row>
    <row r="950" spans="1:23" s="63" customFormat="1" ht="21" customHeight="1" thickBot="1">
      <c r="A950" s="10"/>
      <c r="B950" s="217" t="s">
        <v>288</v>
      </c>
      <c r="C950" s="25">
        <v>2700</v>
      </c>
      <c r="D950" s="301">
        <f t="shared" si="49"/>
        <v>277302.16</v>
      </c>
      <c r="E950" s="69">
        <f>SUM(E945:E949)</f>
        <v>0</v>
      </c>
      <c r="F950" s="69">
        <f aca="true" t="shared" si="50" ref="F950:N950">SUM(F945:F949)</f>
        <v>0</v>
      </c>
      <c r="G950" s="69">
        <f t="shared" si="50"/>
        <v>0</v>
      </c>
      <c r="H950" s="69">
        <f t="shared" si="50"/>
        <v>0</v>
      </c>
      <c r="I950" s="69">
        <f t="shared" si="50"/>
        <v>0</v>
      </c>
      <c r="J950" s="69">
        <f t="shared" si="50"/>
        <v>0</v>
      </c>
      <c r="K950" s="69">
        <f t="shared" si="50"/>
        <v>0</v>
      </c>
      <c r="L950" s="69">
        <f t="shared" si="50"/>
        <v>0</v>
      </c>
      <c r="M950" s="69">
        <f t="shared" si="50"/>
        <v>277302.16</v>
      </c>
      <c r="N950" s="69">
        <f t="shared" si="50"/>
        <v>0</v>
      </c>
      <c r="S950" s="426"/>
      <c r="T950" s="427"/>
      <c r="U950" s="426"/>
      <c r="V950" s="426"/>
      <c r="W950" s="426"/>
    </row>
    <row r="951" spans="1:14" ht="21" customHeight="1">
      <c r="A951" s="10"/>
      <c r="B951" s="421" t="s">
        <v>400</v>
      </c>
      <c r="C951" s="70"/>
      <c r="D951" s="140"/>
      <c r="E951" s="90"/>
      <c r="F951" s="90"/>
      <c r="G951" s="90"/>
      <c r="H951" s="90"/>
      <c r="I951" s="90"/>
      <c r="J951" s="90"/>
      <c r="K951" s="90"/>
      <c r="L951" s="90"/>
      <c r="M951" s="90"/>
      <c r="N951" s="90"/>
    </row>
    <row r="952" spans="1:14" ht="21" customHeight="1" thickBot="1">
      <c r="A952" s="10"/>
      <c r="B952" s="213" t="s">
        <v>287</v>
      </c>
      <c r="C952" s="5"/>
      <c r="D952" s="144">
        <f>SUM(E952:N952)</f>
        <v>3427871.02</v>
      </c>
      <c r="E952" s="83">
        <f>E932+E943+E950</f>
        <v>0</v>
      </c>
      <c r="F952" s="83">
        <f aca="true" t="shared" si="51" ref="F952:N952">F932+F943+F950</f>
        <v>0</v>
      </c>
      <c r="G952" s="83">
        <f t="shared" si="51"/>
        <v>0</v>
      </c>
      <c r="H952" s="83">
        <f t="shared" si="51"/>
        <v>128819</v>
      </c>
      <c r="I952" s="83">
        <f t="shared" si="51"/>
        <v>0</v>
      </c>
      <c r="J952" s="83">
        <f t="shared" si="51"/>
        <v>56644.840000000004</v>
      </c>
      <c r="K952" s="83">
        <f t="shared" si="51"/>
        <v>2965105.02</v>
      </c>
      <c r="L952" s="83">
        <f t="shared" si="51"/>
        <v>0</v>
      </c>
      <c r="M952" s="83">
        <f t="shared" si="51"/>
        <v>277302.16</v>
      </c>
      <c r="N952" s="83">
        <f t="shared" si="51"/>
        <v>0</v>
      </c>
    </row>
    <row r="953" spans="1:11" ht="16.5" thickTop="1">
      <c r="A953" s="10"/>
      <c r="D953" s="344"/>
      <c r="E953" s="98"/>
      <c r="F953" s="98"/>
      <c r="G953" s="98"/>
      <c r="H953" s="98"/>
      <c r="I953" s="98"/>
      <c r="J953" s="98"/>
      <c r="K953" s="98"/>
    </row>
    <row r="954" spans="1:7" ht="15.75">
      <c r="A954" s="10"/>
      <c r="B954" s="9" t="s">
        <v>56</v>
      </c>
      <c r="G954" s="99"/>
    </row>
    <row r="955" spans="1:13" ht="15.75">
      <c r="A955" s="10"/>
      <c r="G955" s="99"/>
      <c r="L955" s="98"/>
      <c r="M955" s="98"/>
    </row>
    <row r="956" spans="1:7" ht="15.75">
      <c r="A956" s="368"/>
      <c r="G956" s="99"/>
    </row>
    <row r="957" spans="1:7" ht="15.75">
      <c r="A957" s="10" t="s">
        <v>295</v>
      </c>
      <c r="B957" s="38" t="str">
        <f>$B$1</f>
        <v>DISTRICT SCHOOL BOARD OF OKEECHOBEE COUNTY</v>
      </c>
      <c r="D957" s="322"/>
      <c r="G957" s="99"/>
    </row>
    <row r="958" spans="1:7" ht="15.75">
      <c r="A958" s="10"/>
      <c r="B958" s="12" t="s">
        <v>8</v>
      </c>
      <c r="D958" s="322"/>
      <c r="G958" s="99"/>
    </row>
    <row r="959" spans="1:7" ht="15.75">
      <c r="A959" s="10"/>
      <c r="B959" s="39" t="str">
        <f>$B$39</f>
        <v>For Fiscal Year Ending June 30, 2015</v>
      </c>
      <c r="D959" s="322"/>
      <c r="G959" s="99"/>
    </row>
    <row r="960" spans="1:7" ht="15.75">
      <c r="A960" s="10"/>
      <c r="B960" s="12"/>
      <c r="D960" s="322"/>
      <c r="G960" s="99"/>
    </row>
    <row r="961" spans="1:11" ht="15.75">
      <c r="A961" s="10"/>
      <c r="B961" s="76" t="s">
        <v>267</v>
      </c>
      <c r="D961" s="403" t="s">
        <v>365</v>
      </c>
      <c r="E961" s="264"/>
      <c r="G961" s="99"/>
      <c r="K961" s="99"/>
    </row>
    <row r="962" spans="1:7" ht="15.75">
      <c r="A962" s="10"/>
      <c r="B962" s="103"/>
      <c r="C962" s="136" t="s">
        <v>9</v>
      </c>
      <c r="D962" s="323"/>
      <c r="G962" s="99"/>
    </row>
    <row r="963" spans="1:7" ht="15.75">
      <c r="A963" s="10"/>
      <c r="B963" s="233" t="s">
        <v>10</v>
      </c>
      <c r="C963" s="107" t="s">
        <v>11</v>
      </c>
      <c r="D963" s="324"/>
      <c r="G963" s="99"/>
    </row>
    <row r="964" spans="1:7" ht="21" customHeight="1">
      <c r="A964" s="10"/>
      <c r="B964" s="108" t="s">
        <v>66</v>
      </c>
      <c r="C964" s="109">
        <v>3100</v>
      </c>
      <c r="D964" s="141"/>
      <c r="G964" s="99"/>
    </row>
    <row r="965" spans="1:7" ht="21" customHeight="1">
      <c r="A965" s="10"/>
      <c r="B965" s="1" t="s">
        <v>366</v>
      </c>
      <c r="C965" s="109">
        <v>3200</v>
      </c>
      <c r="D965" s="141"/>
      <c r="G965" s="99"/>
    </row>
    <row r="966" spans="1:7" ht="21" customHeight="1">
      <c r="A966" s="10"/>
      <c r="B966" s="108" t="s">
        <v>67</v>
      </c>
      <c r="C966" s="109">
        <v>3300</v>
      </c>
      <c r="D966" s="141"/>
      <c r="G966" s="99"/>
    </row>
    <row r="967" spans="1:7" ht="21" customHeight="1" thickBot="1">
      <c r="A967" s="10"/>
      <c r="B967" s="1" t="s">
        <v>68</v>
      </c>
      <c r="C967" s="137">
        <v>3400</v>
      </c>
      <c r="D967" s="379"/>
      <c r="G967" s="99"/>
    </row>
    <row r="968" spans="1:7" ht="21" customHeight="1" thickBot="1">
      <c r="A968" s="10"/>
      <c r="B968" s="218" t="s">
        <v>232</v>
      </c>
      <c r="C968" s="110"/>
      <c r="D968" s="330">
        <f>SUM(D964:D967)</f>
        <v>0</v>
      </c>
      <c r="G968" s="99"/>
    </row>
    <row r="969" spans="1:7" ht="15.75">
      <c r="A969" s="10"/>
      <c r="B969" s="120" t="s">
        <v>16</v>
      </c>
      <c r="C969" s="118"/>
      <c r="D969" s="331"/>
      <c r="G969" s="99"/>
    </row>
    <row r="970" spans="1:7" ht="15.75">
      <c r="A970" s="10"/>
      <c r="B970" s="1" t="s">
        <v>123</v>
      </c>
      <c r="C970" s="137">
        <v>3730</v>
      </c>
      <c r="D970" s="141"/>
      <c r="G970" s="99"/>
    </row>
    <row r="971" spans="1:7" ht="21" customHeight="1">
      <c r="A971" s="10"/>
      <c r="B971" s="1" t="s">
        <v>70</v>
      </c>
      <c r="C971" s="137">
        <v>3740</v>
      </c>
      <c r="D971" s="142"/>
      <c r="G971" s="99"/>
    </row>
    <row r="972" spans="1:7" ht="15.75">
      <c r="A972" s="10"/>
      <c r="B972" s="230" t="s">
        <v>17</v>
      </c>
      <c r="C972" s="118"/>
      <c r="D972" s="259"/>
      <c r="G972" s="99"/>
    </row>
    <row r="973" spans="1:7" ht="15.75">
      <c r="A973" s="10"/>
      <c r="B973" s="207" t="s">
        <v>197</v>
      </c>
      <c r="C973" s="109">
        <v>3610</v>
      </c>
      <c r="D973" s="141"/>
      <c r="G973" s="99"/>
    </row>
    <row r="974" spans="1:7" ht="21" customHeight="1">
      <c r="A974" s="10"/>
      <c r="B974" s="207" t="s">
        <v>165</v>
      </c>
      <c r="C974" s="109">
        <v>3620</v>
      </c>
      <c r="D974" s="141"/>
      <c r="G974" s="99"/>
    </row>
    <row r="975" spans="1:7" ht="21" customHeight="1">
      <c r="A975" s="10"/>
      <c r="B975" s="207" t="s">
        <v>166</v>
      </c>
      <c r="C975" s="109">
        <v>3630</v>
      </c>
      <c r="D975" s="141"/>
      <c r="G975" s="99"/>
    </row>
    <row r="976" spans="1:7" ht="21" customHeight="1">
      <c r="A976" s="10"/>
      <c r="B976" s="207" t="s">
        <v>233</v>
      </c>
      <c r="C976" s="109">
        <v>3640</v>
      </c>
      <c r="D976" s="142"/>
      <c r="G976" s="99"/>
    </row>
    <row r="977" spans="1:7" ht="21" customHeight="1">
      <c r="A977" s="10"/>
      <c r="B977" s="207" t="s">
        <v>168</v>
      </c>
      <c r="C977" s="109">
        <v>3670</v>
      </c>
      <c r="D977" s="345"/>
      <c r="G977" s="99"/>
    </row>
    <row r="978" spans="1:7" ht="21" customHeight="1">
      <c r="A978" s="10"/>
      <c r="B978" s="207" t="s">
        <v>169</v>
      </c>
      <c r="C978" s="109">
        <v>3690</v>
      </c>
      <c r="D978" s="345"/>
      <c r="G978" s="99"/>
    </row>
    <row r="979" spans="1:7" ht="21" customHeight="1" thickBot="1">
      <c r="A979" s="10"/>
      <c r="B979" s="207" t="s">
        <v>215</v>
      </c>
      <c r="C979" s="109">
        <v>3600</v>
      </c>
      <c r="D979" s="346">
        <f>SUM(D973:D978)</f>
        <v>0</v>
      </c>
      <c r="G979" s="99"/>
    </row>
    <row r="980" spans="1:7" ht="21" customHeight="1" thickBot="1">
      <c r="A980" s="10"/>
      <c r="B980" s="219" t="s">
        <v>18</v>
      </c>
      <c r="C980" s="114"/>
      <c r="D980" s="386">
        <f>SUM(D970:D971)+D979</f>
        <v>0</v>
      </c>
      <c r="G980" s="99"/>
    </row>
    <row r="981" spans="1:7" ht="15.75">
      <c r="A981" s="10"/>
      <c r="B981" s="115"/>
      <c r="C981" s="274"/>
      <c r="D981" s="387"/>
      <c r="G981" s="99"/>
    </row>
    <row r="982" spans="1:7" ht="16.5" thickBot="1">
      <c r="A982" s="10"/>
      <c r="B982" s="108" t="str">
        <f>IF(H2="","Fund Balance",CONCATENATE("Fund Balance, ",LOOKUP(H2,T2:T8,U2:U8)))</f>
        <v>Fund Balance, July 1, 2014</v>
      </c>
      <c r="C982" s="275">
        <v>2800</v>
      </c>
      <c r="D982" s="377"/>
      <c r="E982" s="267"/>
      <c r="G982" s="99"/>
    </row>
    <row r="983" spans="1:7" ht="15.75">
      <c r="A983" s="10"/>
      <c r="B983" s="120" t="s">
        <v>19</v>
      </c>
      <c r="C983" s="118"/>
      <c r="D983" s="331"/>
      <c r="G983" s="99"/>
    </row>
    <row r="984" spans="1:7" ht="16.5" thickBot="1">
      <c r="A984" s="10"/>
      <c r="B984" s="422" t="s">
        <v>408</v>
      </c>
      <c r="C984" s="110"/>
      <c r="D984" s="347">
        <f>SUM(D968+D980+D982)</f>
        <v>0</v>
      </c>
      <c r="G984" s="99"/>
    </row>
    <row r="985" spans="1:7" ht="16.5" thickTop="1">
      <c r="A985" s="10"/>
      <c r="B985" s="380"/>
      <c r="C985" s="365"/>
      <c r="D985" s="388"/>
      <c r="G985" s="99"/>
    </row>
    <row r="986" spans="1:7" ht="15.75">
      <c r="A986" s="10"/>
      <c r="B986" s="384" t="s">
        <v>33</v>
      </c>
      <c r="C986" s="365"/>
      <c r="D986" s="388"/>
      <c r="G986" s="99"/>
    </row>
    <row r="987" spans="1:7" ht="15.75">
      <c r="A987" s="10"/>
      <c r="B987" s="380"/>
      <c r="C987" s="365"/>
      <c r="D987" s="388"/>
      <c r="G987" s="99"/>
    </row>
    <row r="988" spans="1:7" ht="15.75">
      <c r="A988" s="10" t="s">
        <v>296</v>
      </c>
      <c r="B988" s="38" t="str">
        <f>$B$1</f>
        <v>DISTRICT SCHOOL BOARD OF OKEECHOBEE COUNTY</v>
      </c>
      <c r="C988" s="8"/>
      <c r="D988" s="388"/>
      <c r="G988" s="99"/>
    </row>
    <row r="989" spans="1:7" ht="15.75">
      <c r="A989" s="10"/>
      <c r="B989" s="12" t="s">
        <v>8</v>
      </c>
      <c r="C989" s="8"/>
      <c r="D989" s="388"/>
      <c r="G989" s="99"/>
    </row>
    <row r="990" spans="1:7" ht="15.75">
      <c r="A990" s="10"/>
      <c r="B990" s="39" t="str">
        <f>$B$39</f>
        <v>For Fiscal Year Ending June 30, 2015</v>
      </c>
      <c r="C990" s="8"/>
      <c r="D990" s="388"/>
      <c r="G990" s="99"/>
    </row>
    <row r="991" spans="1:7" ht="15.75">
      <c r="A991" s="10"/>
      <c r="B991" s="8"/>
      <c r="C991" s="8"/>
      <c r="D991" s="388"/>
      <c r="G991" s="99"/>
    </row>
    <row r="992" spans="1:11" ht="15.75">
      <c r="A992" s="10"/>
      <c r="B992" s="183" t="s">
        <v>332</v>
      </c>
      <c r="C992" s="33"/>
      <c r="D992" s="389"/>
      <c r="G992" s="99"/>
      <c r="K992" s="133" t="s">
        <v>333</v>
      </c>
    </row>
    <row r="993" spans="1:11" ht="15.75">
      <c r="A993" s="10"/>
      <c r="B993" s="117"/>
      <c r="C993" s="105" t="s">
        <v>9</v>
      </c>
      <c r="D993" s="70" t="s">
        <v>21</v>
      </c>
      <c r="E993" s="123" t="s">
        <v>22</v>
      </c>
      <c r="F993" s="123" t="s">
        <v>23</v>
      </c>
      <c r="G993" s="123" t="s">
        <v>24</v>
      </c>
      <c r="H993" s="123" t="s">
        <v>25</v>
      </c>
      <c r="I993" s="123" t="s">
        <v>26</v>
      </c>
      <c r="J993" s="123" t="s">
        <v>27</v>
      </c>
      <c r="K993" s="123" t="s">
        <v>368</v>
      </c>
    </row>
    <row r="994" spans="1:11" ht="15.75">
      <c r="A994" s="10"/>
      <c r="B994" s="233" t="s">
        <v>28</v>
      </c>
      <c r="C994" s="107" t="s">
        <v>11</v>
      </c>
      <c r="D994" s="2"/>
      <c r="E994" s="2">
        <v>100</v>
      </c>
      <c r="F994" s="2">
        <v>200</v>
      </c>
      <c r="G994" s="2">
        <v>300</v>
      </c>
      <c r="H994" s="2">
        <v>400</v>
      </c>
      <c r="I994" s="2">
        <v>500</v>
      </c>
      <c r="J994" s="2">
        <v>600</v>
      </c>
      <c r="K994" s="2">
        <v>700</v>
      </c>
    </row>
    <row r="995" spans="1:11" ht="21" customHeight="1">
      <c r="A995" s="10"/>
      <c r="B995" s="108" t="s">
        <v>217</v>
      </c>
      <c r="C995" s="119">
        <v>5000</v>
      </c>
      <c r="D995" s="300">
        <f>SUM(E995:K995)</f>
        <v>0</v>
      </c>
      <c r="E995" s="94"/>
      <c r="F995" s="94"/>
      <c r="G995" s="94"/>
      <c r="H995" s="94"/>
      <c r="I995" s="94"/>
      <c r="J995" s="94"/>
      <c r="K995" s="94"/>
    </row>
    <row r="996" spans="1:11" ht="21" customHeight="1">
      <c r="A996" s="10"/>
      <c r="B996" s="1" t="s">
        <v>342</v>
      </c>
      <c r="C996" s="119">
        <v>6100</v>
      </c>
      <c r="D996" s="300">
        <f aca="true" t="shared" si="52" ref="D996:D1014">SUM(E996:K996)</f>
        <v>0</v>
      </c>
      <c r="E996" s="94"/>
      <c r="F996" s="94"/>
      <c r="G996" s="94"/>
      <c r="H996" s="94"/>
      <c r="I996" s="94"/>
      <c r="J996" s="94"/>
      <c r="K996" s="94"/>
    </row>
    <row r="997" spans="1:11" ht="21" customHeight="1">
      <c r="A997" s="10"/>
      <c r="B997" s="108" t="s">
        <v>218</v>
      </c>
      <c r="C997" s="119">
        <v>6200</v>
      </c>
      <c r="D997" s="300">
        <f t="shared" si="52"/>
        <v>0</v>
      </c>
      <c r="E997" s="94"/>
      <c r="F997" s="94"/>
      <c r="G997" s="94"/>
      <c r="H997" s="94"/>
      <c r="I997" s="94"/>
      <c r="J997" s="94"/>
      <c r="K997" s="94"/>
    </row>
    <row r="998" spans="1:11" ht="21" customHeight="1">
      <c r="A998" s="10"/>
      <c r="B998" s="108" t="s">
        <v>219</v>
      </c>
      <c r="C998" s="119">
        <v>6300</v>
      </c>
      <c r="D998" s="300">
        <f t="shared" si="52"/>
        <v>0</v>
      </c>
      <c r="E998" s="94"/>
      <c r="F998" s="94"/>
      <c r="G998" s="94"/>
      <c r="H998" s="94"/>
      <c r="I998" s="94"/>
      <c r="J998" s="94"/>
      <c r="K998" s="94"/>
    </row>
    <row r="999" spans="1:11" ht="21" customHeight="1">
      <c r="A999" s="10"/>
      <c r="B999" s="108" t="s">
        <v>174</v>
      </c>
      <c r="C999" s="119">
        <v>6400</v>
      </c>
      <c r="D999" s="300">
        <f t="shared" si="52"/>
        <v>0</v>
      </c>
      <c r="E999" s="94"/>
      <c r="F999" s="94"/>
      <c r="G999" s="94"/>
      <c r="H999" s="94"/>
      <c r="I999" s="94"/>
      <c r="J999" s="94"/>
      <c r="K999" s="94"/>
    </row>
    <row r="1000" spans="1:11" ht="21" customHeight="1">
      <c r="A1000" s="10"/>
      <c r="B1000" s="1" t="s">
        <v>328</v>
      </c>
      <c r="C1000" s="2">
        <v>6500</v>
      </c>
      <c r="D1000" s="300">
        <f t="shared" si="52"/>
        <v>0</v>
      </c>
      <c r="E1000" s="94"/>
      <c r="F1000" s="94"/>
      <c r="G1000" s="94"/>
      <c r="H1000" s="94"/>
      <c r="I1000" s="94"/>
      <c r="J1000" s="94"/>
      <c r="K1000" s="94"/>
    </row>
    <row r="1001" spans="1:11" ht="21" customHeight="1">
      <c r="A1001" s="10"/>
      <c r="B1001" s="229" t="s">
        <v>310</v>
      </c>
      <c r="C1001" s="2">
        <v>7100</v>
      </c>
      <c r="D1001" s="300">
        <f t="shared" si="52"/>
        <v>0</v>
      </c>
      <c r="E1001" s="94"/>
      <c r="F1001" s="94"/>
      <c r="G1001" s="94"/>
      <c r="H1001" s="94"/>
      <c r="I1001" s="94"/>
      <c r="J1001" s="94"/>
      <c r="K1001" s="94"/>
    </row>
    <row r="1002" spans="1:11" ht="21" customHeight="1">
      <c r="A1002" s="10"/>
      <c r="B1002" s="108" t="s">
        <v>220</v>
      </c>
      <c r="C1002" s="119">
        <v>7200</v>
      </c>
      <c r="D1002" s="300">
        <f t="shared" si="52"/>
        <v>0</v>
      </c>
      <c r="E1002" s="94"/>
      <c r="F1002" s="94"/>
      <c r="G1002" s="94"/>
      <c r="H1002" s="94"/>
      <c r="I1002" s="94"/>
      <c r="J1002" s="94"/>
      <c r="K1002" s="94"/>
    </row>
    <row r="1003" spans="1:11" ht="21" customHeight="1">
      <c r="A1003" s="10"/>
      <c r="B1003" s="108" t="s">
        <v>176</v>
      </c>
      <c r="C1003" s="119">
        <v>7300</v>
      </c>
      <c r="D1003" s="300">
        <f t="shared" si="52"/>
        <v>0</v>
      </c>
      <c r="E1003" s="94"/>
      <c r="F1003" s="94"/>
      <c r="G1003" s="94"/>
      <c r="H1003" s="94"/>
      <c r="I1003" s="94"/>
      <c r="J1003" s="94"/>
      <c r="K1003" s="94"/>
    </row>
    <row r="1004" spans="1:11" ht="21" customHeight="1">
      <c r="A1004" s="10"/>
      <c r="B1004" s="108" t="s">
        <v>177</v>
      </c>
      <c r="C1004" s="119">
        <v>7400</v>
      </c>
      <c r="D1004" s="300">
        <f t="shared" si="52"/>
        <v>0</v>
      </c>
      <c r="E1004" s="94"/>
      <c r="F1004" s="94"/>
      <c r="G1004" s="94"/>
      <c r="H1004" s="94"/>
      <c r="I1004" s="94"/>
      <c r="J1004" s="94"/>
      <c r="K1004" s="94"/>
    </row>
    <row r="1005" spans="1:11" ht="21" customHeight="1">
      <c r="A1005" s="10"/>
      <c r="B1005" s="108" t="s">
        <v>178</v>
      </c>
      <c r="C1005" s="119">
        <v>7500</v>
      </c>
      <c r="D1005" s="300">
        <f t="shared" si="52"/>
        <v>0</v>
      </c>
      <c r="E1005" s="94"/>
      <c r="F1005" s="94"/>
      <c r="G1005" s="94"/>
      <c r="H1005" s="94"/>
      <c r="I1005" s="94"/>
      <c r="J1005" s="94"/>
      <c r="K1005" s="94"/>
    </row>
    <row r="1006" spans="1:11" ht="21" customHeight="1">
      <c r="A1006" s="10"/>
      <c r="B1006" s="108" t="s">
        <v>221</v>
      </c>
      <c r="C1006" s="119">
        <v>7700</v>
      </c>
      <c r="D1006" s="300">
        <f t="shared" si="52"/>
        <v>0</v>
      </c>
      <c r="E1006" s="94"/>
      <c r="F1006" s="94"/>
      <c r="G1006" s="94"/>
      <c r="H1006" s="94"/>
      <c r="I1006" s="94"/>
      <c r="J1006" s="94"/>
      <c r="K1006" s="94"/>
    </row>
    <row r="1007" spans="1:11" ht="21" customHeight="1">
      <c r="A1007" s="10"/>
      <c r="B1007" s="1" t="s">
        <v>343</v>
      </c>
      <c r="C1007" s="119">
        <v>7800</v>
      </c>
      <c r="D1007" s="300">
        <f t="shared" si="52"/>
        <v>0</v>
      </c>
      <c r="E1007" s="94"/>
      <c r="F1007" s="94"/>
      <c r="G1007" s="94"/>
      <c r="H1007" s="94"/>
      <c r="I1007" s="94"/>
      <c r="J1007" s="94"/>
      <c r="K1007" s="94"/>
    </row>
    <row r="1008" spans="1:11" ht="21" customHeight="1">
      <c r="A1008" s="10"/>
      <c r="B1008" s="108" t="s">
        <v>222</v>
      </c>
      <c r="C1008" s="119">
        <v>7900</v>
      </c>
      <c r="D1008" s="300">
        <f t="shared" si="52"/>
        <v>0</v>
      </c>
      <c r="E1008" s="94"/>
      <c r="F1008" s="94"/>
      <c r="G1008" s="94"/>
      <c r="H1008" s="94"/>
      <c r="I1008" s="94"/>
      <c r="J1008" s="94"/>
      <c r="K1008" s="94"/>
    </row>
    <row r="1009" spans="1:11" ht="21" customHeight="1">
      <c r="A1009" s="10"/>
      <c r="B1009" s="108" t="s">
        <v>223</v>
      </c>
      <c r="C1009" s="119">
        <v>8100</v>
      </c>
      <c r="D1009" s="300">
        <f t="shared" si="52"/>
        <v>0</v>
      </c>
      <c r="E1009" s="94"/>
      <c r="F1009" s="94"/>
      <c r="G1009" s="94"/>
      <c r="H1009" s="94"/>
      <c r="I1009" s="94"/>
      <c r="J1009" s="94"/>
      <c r="K1009" s="94"/>
    </row>
    <row r="1010" spans="1:11" ht="21" customHeight="1">
      <c r="A1010" s="10"/>
      <c r="B1010" s="108" t="s">
        <v>182</v>
      </c>
      <c r="C1010" s="119">
        <v>8200</v>
      </c>
      <c r="D1010" s="300">
        <f t="shared" si="52"/>
        <v>0</v>
      </c>
      <c r="E1010" s="94"/>
      <c r="F1010" s="94"/>
      <c r="G1010" s="94"/>
      <c r="H1010" s="94"/>
      <c r="I1010" s="94"/>
      <c r="J1010" s="94"/>
      <c r="K1010" s="94"/>
    </row>
    <row r="1011" spans="1:11" ht="20.25" customHeight="1">
      <c r="A1011" s="10"/>
      <c r="B1011" s="108" t="s">
        <v>224</v>
      </c>
      <c r="C1011" s="119">
        <v>9100</v>
      </c>
      <c r="D1011" s="300">
        <f t="shared" si="52"/>
        <v>0</v>
      </c>
      <c r="E1011" s="94"/>
      <c r="F1011" s="94"/>
      <c r="G1011" s="94"/>
      <c r="H1011" s="94"/>
      <c r="I1011" s="94"/>
      <c r="J1011" s="94"/>
      <c r="K1011" s="94"/>
    </row>
    <row r="1012" spans="1:11" ht="19.5" customHeight="1">
      <c r="A1012" s="10"/>
      <c r="B1012" s="108" t="s">
        <v>43</v>
      </c>
      <c r="C1012" s="119">
        <v>9200</v>
      </c>
      <c r="D1012" s="300">
        <f t="shared" si="52"/>
        <v>0</v>
      </c>
      <c r="E1012" s="445"/>
      <c r="F1012" s="445"/>
      <c r="G1012" s="445"/>
      <c r="H1012" s="445"/>
      <c r="I1012" s="445"/>
      <c r="J1012" s="445"/>
      <c r="K1012" s="94"/>
    </row>
    <row r="1013" spans="1:11" ht="21" customHeight="1" thickBot="1">
      <c r="A1013" s="10"/>
      <c r="B1013" s="108" t="s">
        <v>225</v>
      </c>
      <c r="C1013" s="119">
        <v>9300</v>
      </c>
      <c r="D1013" s="300">
        <f t="shared" si="52"/>
        <v>0</v>
      </c>
      <c r="E1013" s="440"/>
      <c r="F1013" s="440"/>
      <c r="G1013" s="440"/>
      <c r="H1013" s="440"/>
      <c r="I1013" s="440"/>
      <c r="J1013" s="376"/>
      <c r="K1013" s="440"/>
    </row>
    <row r="1014" spans="1:11" ht="21" customHeight="1" thickBot="1">
      <c r="A1014" s="10"/>
      <c r="B1014" s="218" t="s">
        <v>29</v>
      </c>
      <c r="C1014" s="110"/>
      <c r="D1014" s="300">
        <f t="shared" si="52"/>
        <v>0</v>
      </c>
      <c r="E1014" s="47">
        <f>SUM(E995:E1013)</f>
        <v>0</v>
      </c>
      <c r="F1014" s="47">
        <f aca="true" t="shared" si="53" ref="F1014:K1014">SUM(F995:F1013)</f>
        <v>0</v>
      </c>
      <c r="G1014" s="47">
        <f t="shared" si="53"/>
        <v>0</v>
      </c>
      <c r="H1014" s="47">
        <f t="shared" si="53"/>
        <v>0</v>
      </c>
      <c r="I1014" s="47">
        <f t="shared" si="53"/>
        <v>0</v>
      </c>
      <c r="J1014" s="47">
        <f t="shared" si="53"/>
        <v>0</v>
      </c>
      <c r="K1014" s="47">
        <f t="shared" si="53"/>
        <v>0</v>
      </c>
    </row>
    <row r="1015" spans="1:7" ht="15.75">
      <c r="A1015" s="10"/>
      <c r="B1015" s="120" t="s">
        <v>71</v>
      </c>
      <c r="C1015" s="111"/>
      <c r="D1015" s="331"/>
      <c r="G1015" s="99"/>
    </row>
    <row r="1016" spans="1:7" ht="15.75">
      <c r="A1016" s="10"/>
      <c r="B1016" s="234" t="s">
        <v>31</v>
      </c>
      <c r="C1016" s="109"/>
      <c r="D1016" s="415"/>
      <c r="G1016" s="99"/>
    </row>
    <row r="1017" spans="1:7" ht="18.75" customHeight="1">
      <c r="A1017" s="10"/>
      <c r="B1017" s="207" t="s">
        <v>203</v>
      </c>
      <c r="C1017" s="137">
        <v>910</v>
      </c>
      <c r="D1017" s="291"/>
      <c r="G1017" s="99"/>
    </row>
    <row r="1018" spans="1:7" ht="18.75" customHeight="1">
      <c r="A1018" s="10"/>
      <c r="B1018" s="207" t="s">
        <v>184</v>
      </c>
      <c r="C1018" s="137">
        <v>920</v>
      </c>
      <c r="D1018" s="141"/>
      <c r="G1018" s="99"/>
    </row>
    <row r="1019" spans="1:7" ht="18.75" customHeight="1">
      <c r="A1019" s="10"/>
      <c r="B1019" s="207" t="s">
        <v>185</v>
      </c>
      <c r="C1019" s="137">
        <v>930</v>
      </c>
      <c r="D1019" s="141"/>
      <c r="G1019" s="99"/>
    </row>
    <row r="1020" spans="1:7" ht="18.75" customHeight="1">
      <c r="A1020" s="10"/>
      <c r="B1020" s="207" t="s">
        <v>238</v>
      </c>
      <c r="C1020" s="137">
        <v>940</v>
      </c>
      <c r="D1020" s="289"/>
      <c r="G1020" s="99"/>
    </row>
    <row r="1021" spans="1:7" ht="18.75" customHeight="1">
      <c r="A1021" s="10"/>
      <c r="B1021" s="207" t="s">
        <v>187</v>
      </c>
      <c r="C1021" s="137">
        <v>970</v>
      </c>
      <c r="D1021" s="289"/>
      <c r="G1021" s="99"/>
    </row>
    <row r="1022" spans="1:7" ht="18.75" customHeight="1">
      <c r="A1022" s="10"/>
      <c r="B1022" s="207" t="s">
        <v>188</v>
      </c>
      <c r="C1022" s="137">
        <v>990</v>
      </c>
      <c r="D1022" s="289"/>
      <c r="G1022" s="99"/>
    </row>
    <row r="1023" spans="1:7" ht="21" customHeight="1" thickBot="1">
      <c r="A1023" s="10"/>
      <c r="B1023" s="207" t="s">
        <v>189</v>
      </c>
      <c r="C1023" s="137">
        <v>9700</v>
      </c>
      <c r="D1023" s="307">
        <f>SUM(D1017:D1022)</f>
        <v>0</v>
      </c>
      <c r="G1023" s="99"/>
    </row>
    <row r="1024" spans="1:7" ht="21" customHeight="1" thickBot="1">
      <c r="A1024" s="10"/>
      <c r="B1024" s="218" t="s">
        <v>64</v>
      </c>
      <c r="C1024" s="110"/>
      <c r="D1024" s="375">
        <f>D1023</f>
        <v>0</v>
      </c>
      <c r="G1024" s="99"/>
    </row>
    <row r="1025" spans="1:7" ht="9.75" customHeight="1">
      <c r="A1025" s="10"/>
      <c r="B1025" s="237"/>
      <c r="C1025" s="240"/>
      <c r="D1025" s="315"/>
      <c r="G1025" s="99"/>
    </row>
    <row r="1026" spans="1:7" ht="15" customHeight="1">
      <c r="A1026" s="10"/>
      <c r="B1026" s="32" t="str">
        <f>IF(H$2="","Nonspendable Fund Balance",CONCATENATE("Nonspendable Fund Balance, ",LOOKUP(H$2,T$2:T$8,V$2:V$8)))</f>
        <v>Nonspendable Fund Balance, June 30, 2015</v>
      </c>
      <c r="C1026" s="45">
        <v>2710</v>
      </c>
      <c r="D1026" s="291"/>
      <c r="G1026" s="99"/>
    </row>
    <row r="1027" spans="1:7" ht="18.75" customHeight="1">
      <c r="A1027" s="10"/>
      <c r="B1027" s="1" t="str">
        <f>IF(H$2="","Restricted Fund Balance",CONCATENATE("Restricted Fund Balance, ",LOOKUP(H$2,T$2:T$8,V$2:V$8)))</f>
        <v>Restricted Fund Balance, June 30, 2015</v>
      </c>
      <c r="C1027" s="2">
        <v>2720</v>
      </c>
      <c r="D1027" s="291"/>
      <c r="E1027" s="266"/>
      <c r="G1027" s="99"/>
    </row>
    <row r="1028" spans="1:7" ht="18.75" customHeight="1">
      <c r="A1028" s="10"/>
      <c r="B1028" s="1" t="str">
        <f>IF(H$2="","Committed Fund Balance",CONCATENATE("Committed Fund Balance, ",LOOKUP(H$2,T$2:T$8,V$2:V$8)))</f>
        <v>Committed Fund Balance, June 30, 2015</v>
      </c>
      <c r="C1028" s="2">
        <v>2730</v>
      </c>
      <c r="D1028" s="289"/>
      <c r="G1028" s="99"/>
    </row>
    <row r="1029" spans="1:7" ht="18.75" customHeight="1">
      <c r="A1029" s="10"/>
      <c r="B1029" s="1" t="str">
        <f>IF(H$2="","Assigned Fund Balance",CONCATENATE("Assigned Fund Balance, ",LOOKUP(H$2,T$2:T$8,V$2:V$8)))</f>
        <v>Assigned Fund Balance, June 30, 2015</v>
      </c>
      <c r="C1029" s="2">
        <v>2740</v>
      </c>
      <c r="D1029" s="289"/>
      <c r="G1029" s="99"/>
    </row>
    <row r="1030" spans="1:7" ht="18.75" customHeight="1" thickBot="1">
      <c r="A1030" s="10"/>
      <c r="B1030" s="1" t="str">
        <f>IF(H$2="","Unassigned Fund Balance",CONCATENATE("Unassigned Fund Balance, ",LOOKUP(H$2,T$2:T$8,V$2:V$8)))</f>
        <v>Unassigned Fund Balance, June 30, 2015</v>
      </c>
      <c r="C1030" s="2">
        <v>2750</v>
      </c>
      <c r="D1030" s="379"/>
      <c r="G1030" s="99"/>
    </row>
    <row r="1031" spans="1:23" s="63" customFormat="1" ht="16.5" thickBot="1">
      <c r="A1031" s="10"/>
      <c r="B1031" s="217" t="s">
        <v>286</v>
      </c>
      <c r="C1031" s="25">
        <v>2700</v>
      </c>
      <c r="D1031" s="340">
        <f>SUM(D1026:D1030)</f>
        <v>0</v>
      </c>
      <c r="G1031" s="122"/>
      <c r="S1031" s="426"/>
      <c r="T1031" s="427"/>
      <c r="U1031" s="426"/>
      <c r="V1031" s="426"/>
      <c r="W1031" s="426"/>
    </row>
    <row r="1032" spans="1:7" ht="15.75">
      <c r="A1032" s="10"/>
      <c r="B1032" s="120" t="s">
        <v>72</v>
      </c>
      <c r="C1032" s="106"/>
      <c r="D1032" s="448"/>
      <c r="G1032" s="99"/>
    </row>
    <row r="1033" spans="1:7" ht="16.5" thickBot="1">
      <c r="A1033" s="10"/>
      <c r="B1033" s="422" t="s">
        <v>409</v>
      </c>
      <c r="C1033" s="119"/>
      <c r="D1033" s="311">
        <f>D1014+D1024+D1031</f>
        <v>0</v>
      </c>
      <c r="G1033" s="99"/>
    </row>
    <row r="1034" spans="1:11" ht="19.5" thickTop="1">
      <c r="A1034" s="10"/>
      <c r="B1034" s="63"/>
      <c r="C1034" s="121"/>
      <c r="D1034" s="332"/>
      <c r="E1034" s="138"/>
      <c r="F1034" s="138"/>
      <c r="G1034" s="139"/>
      <c r="H1034" s="138"/>
      <c r="I1034" s="138"/>
      <c r="J1034" s="138"/>
      <c r="K1034" s="138"/>
    </row>
    <row r="1035" spans="1:7" ht="15.75">
      <c r="A1035" s="10"/>
      <c r="B1035" s="384" t="s">
        <v>33</v>
      </c>
      <c r="C1035" s="8"/>
      <c r="D1035" s="388"/>
      <c r="G1035" s="99"/>
    </row>
    <row r="1036" spans="1:13" ht="18.75">
      <c r="A1036" s="10"/>
      <c r="B1036" s="84"/>
      <c r="C1036" s="29"/>
      <c r="D1036" s="278"/>
      <c r="E1036" s="138"/>
      <c r="F1036" s="138"/>
      <c r="G1036" s="139"/>
      <c r="H1036" s="138"/>
      <c r="I1036" s="138"/>
      <c r="J1036" s="138"/>
      <c r="K1036" s="138"/>
      <c r="L1036" s="138"/>
      <c r="M1036" s="138"/>
    </row>
    <row r="1037" spans="1:13" ht="18.75">
      <c r="A1037" s="368"/>
      <c r="B1037" s="84"/>
      <c r="C1037" s="29"/>
      <c r="D1037" s="278"/>
      <c r="E1037" s="138"/>
      <c r="F1037" s="138"/>
      <c r="G1037" s="139"/>
      <c r="H1037" s="138"/>
      <c r="I1037" s="138"/>
      <c r="J1037" s="138"/>
      <c r="K1037" s="138"/>
      <c r="L1037" s="138"/>
      <c r="M1037" s="138"/>
    </row>
    <row r="1038" spans="1:13" ht="18" customHeight="1">
      <c r="A1038" s="10" t="s">
        <v>308</v>
      </c>
      <c r="B1038" s="38" t="str">
        <f>$B$1</f>
        <v>DISTRICT SCHOOL BOARD OF OKEECHOBEE COUNTY</v>
      </c>
      <c r="L1038" s="138"/>
      <c r="M1038" s="138"/>
    </row>
    <row r="1039" spans="1:13" ht="18" customHeight="1">
      <c r="A1039" s="7" t="s">
        <v>57</v>
      </c>
      <c r="B1039" s="12" t="s">
        <v>8</v>
      </c>
      <c r="C1039" s="63"/>
      <c r="D1039" s="344"/>
      <c r="E1039" s="98"/>
      <c r="G1039" s="98"/>
      <c r="H1039" s="98"/>
      <c r="I1039" s="98"/>
      <c r="J1039" s="98"/>
      <c r="K1039" s="98"/>
      <c r="L1039" s="138"/>
      <c r="M1039" s="138"/>
    </row>
    <row r="1040" spans="1:2" ht="15" customHeight="1">
      <c r="A1040" s="7" t="s">
        <v>57</v>
      </c>
      <c r="B1040" s="39" t="str">
        <f>$B$39</f>
        <v>For Fiscal Year Ending June 30, 2015</v>
      </c>
    </row>
    <row r="1041" spans="1:11" ht="15.75">
      <c r="A1041" s="7" t="s">
        <v>57</v>
      </c>
      <c r="B1041" s="76"/>
      <c r="K1041" s="65"/>
    </row>
    <row r="1042" spans="1:11" ht="13.5" customHeight="1">
      <c r="A1042" s="7" t="s">
        <v>57</v>
      </c>
      <c r="B1042" s="183" t="s">
        <v>268</v>
      </c>
      <c r="C1042" s="33"/>
      <c r="D1042" s="285"/>
      <c r="E1042" s="33"/>
      <c r="F1042" s="33"/>
      <c r="G1042" s="33"/>
      <c r="H1042" s="184"/>
      <c r="I1042" s="33"/>
      <c r="J1042" s="33"/>
      <c r="K1042" s="390" t="s">
        <v>334</v>
      </c>
    </row>
    <row r="1043" spans="1:23" s="189" customFormat="1" ht="12.75" customHeight="1">
      <c r="A1043" s="185" t="s">
        <v>57</v>
      </c>
      <c r="B1043" s="186"/>
      <c r="C1043" s="187"/>
      <c r="D1043" s="348"/>
      <c r="E1043" s="188">
        <v>911</v>
      </c>
      <c r="F1043" s="187">
        <v>912</v>
      </c>
      <c r="G1043" s="187">
        <v>913</v>
      </c>
      <c r="H1043" s="187">
        <v>914</v>
      </c>
      <c r="I1043" s="187">
        <v>915</v>
      </c>
      <c r="J1043" s="187">
        <v>921</v>
      </c>
      <c r="K1043" s="187">
        <v>922</v>
      </c>
      <c r="S1043" s="426"/>
      <c r="T1043" s="427"/>
      <c r="U1043" s="426"/>
      <c r="V1043" s="426"/>
      <c r="W1043" s="426"/>
    </row>
    <row r="1044" spans="1:23" s="189" customFormat="1" ht="12.75" customHeight="1">
      <c r="A1044" s="185" t="s">
        <v>57</v>
      </c>
      <c r="B1044" s="235" t="s">
        <v>10</v>
      </c>
      <c r="C1044" s="190" t="s">
        <v>9</v>
      </c>
      <c r="D1044" s="190" t="s">
        <v>21</v>
      </c>
      <c r="E1044" s="190" t="s">
        <v>290</v>
      </c>
      <c r="F1044" s="190" t="s">
        <v>290</v>
      </c>
      <c r="G1044" s="190" t="s">
        <v>290</v>
      </c>
      <c r="H1044" s="190" t="s">
        <v>290</v>
      </c>
      <c r="I1044" s="190" t="s">
        <v>303</v>
      </c>
      <c r="J1044" s="190" t="s">
        <v>291</v>
      </c>
      <c r="K1044" s="190" t="s">
        <v>291</v>
      </c>
      <c r="S1044" s="426"/>
      <c r="T1044" s="427"/>
      <c r="U1044" s="426"/>
      <c r="V1044" s="426"/>
      <c r="W1044" s="426"/>
    </row>
    <row r="1045" spans="1:23" s="189" customFormat="1" ht="12.75" customHeight="1">
      <c r="A1045" s="185" t="s">
        <v>57</v>
      </c>
      <c r="B1045" s="191"/>
      <c r="C1045" s="192" t="s">
        <v>11</v>
      </c>
      <c r="D1045" s="192"/>
      <c r="E1045" s="192" t="s">
        <v>65</v>
      </c>
      <c r="F1045" s="192" t="s">
        <v>65</v>
      </c>
      <c r="G1045" s="192" t="s">
        <v>65</v>
      </c>
      <c r="H1045" s="192" t="s">
        <v>65</v>
      </c>
      <c r="I1045" s="192" t="s">
        <v>65</v>
      </c>
      <c r="J1045" s="192" t="s">
        <v>292</v>
      </c>
      <c r="K1045" s="192" t="s">
        <v>292</v>
      </c>
      <c r="S1045" s="426"/>
      <c r="T1045" s="427"/>
      <c r="U1045" s="426"/>
      <c r="V1045" s="426"/>
      <c r="W1045" s="426"/>
    </row>
    <row r="1046" spans="1:23" s="63" customFormat="1" ht="15.75">
      <c r="A1046" s="7" t="s">
        <v>57</v>
      </c>
      <c r="B1046" s="226" t="s">
        <v>113</v>
      </c>
      <c r="C1046" s="123"/>
      <c r="D1046" s="130"/>
      <c r="E1046" s="130"/>
      <c r="F1046" s="130"/>
      <c r="G1046" s="130"/>
      <c r="H1046" s="130"/>
      <c r="I1046" s="130"/>
      <c r="J1046" s="130"/>
      <c r="K1046" s="130"/>
      <c r="S1046" s="426"/>
      <c r="T1046" s="427"/>
      <c r="U1046" s="426"/>
      <c r="V1046" s="426"/>
      <c r="W1046" s="426"/>
    </row>
    <row r="1047" spans="1:11" ht="15.75" customHeight="1">
      <c r="A1047" s="7" t="s">
        <v>58</v>
      </c>
      <c r="B1047" s="207" t="s">
        <v>249</v>
      </c>
      <c r="C1047" s="2">
        <v>3481</v>
      </c>
      <c r="D1047" s="300">
        <f>SUM(E1047:K1047)</f>
        <v>0</v>
      </c>
      <c r="E1047" s="141"/>
      <c r="F1047" s="141"/>
      <c r="G1047" s="141"/>
      <c r="H1047" s="141"/>
      <c r="I1047" s="141"/>
      <c r="J1047" s="141"/>
      <c r="K1047" s="141"/>
    </row>
    <row r="1048" spans="1:11" ht="15.75" customHeight="1">
      <c r="A1048" s="10" t="s">
        <v>58</v>
      </c>
      <c r="B1048" s="207" t="s">
        <v>250</v>
      </c>
      <c r="C1048" s="2">
        <v>3482</v>
      </c>
      <c r="D1048" s="300">
        <f>SUM(E1048:K1048)</f>
        <v>0</v>
      </c>
      <c r="E1048" s="141"/>
      <c r="F1048" s="141"/>
      <c r="G1048" s="141"/>
      <c r="H1048" s="141"/>
      <c r="I1048" s="141"/>
      <c r="J1048" s="141"/>
      <c r="K1048" s="141"/>
    </row>
    <row r="1049" spans="1:11" ht="15.75" customHeight="1">
      <c r="A1049" s="10" t="s">
        <v>58</v>
      </c>
      <c r="B1049" s="207" t="s">
        <v>251</v>
      </c>
      <c r="C1049" s="2">
        <v>3484</v>
      </c>
      <c r="D1049" s="300">
        <f>SUM(E1049:K1049)</f>
        <v>0</v>
      </c>
      <c r="E1049" s="141"/>
      <c r="F1049" s="141"/>
      <c r="G1049" s="141"/>
      <c r="H1049" s="141"/>
      <c r="I1049" s="141"/>
      <c r="J1049" s="141"/>
      <c r="K1049" s="141"/>
    </row>
    <row r="1050" spans="1:11" ht="15.75" customHeight="1">
      <c r="A1050" s="10" t="s">
        <v>58</v>
      </c>
      <c r="B1050" s="207" t="s">
        <v>252</v>
      </c>
      <c r="C1050" s="2">
        <v>3489</v>
      </c>
      <c r="D1050" s="300">
        <f>SUM(E1050:K1050)</f>
        <v>0</v>
      </c>
      <c r="E1050" s="141"/>
      <c r="F1050" s="141"/>
      <c r="G1050" s="141"/>
      <c r="H1050" s="141"/>
      <c r="I1050" s="141"/>
      <c r="J1050" s="141"/>
      <c r="K1050" s="141"/>
    </row>
    <row r="1051" spans="1:11" ht="15.75" customHeight="1" thickBot="1">
      <c r="A1051" s="7" t="s">
        <v>58</v>
      </c>
      <c r="B1051" s="236" t="s">
        <v>253</v>
      </c>
      <c r="C1051" s="135"/>
      <c r="D1051" s="301">
        <f>SUM(E1051:K1051)</f>
        <v>0</v>
      </c>
      <c r="E1051" s="256">
        <f aca="true" t="shared" si="54" ref="E1051:K1051">SUM(E1047:E1050)</f>
        <v>0</v>
      </c>
      <c r="F1051" s="256">
        <f t="shared" si="54"/>
        <v>0</v>
      </c>
      <c r="G1051" s="256">
        <f t="shared" si="54"/>
        <v>0</v>
      </c>
      <c r="H1051" s="256">
        <f t="shared" si="54"/>
        <v>0</v>
      </c>
      <c r="I1051" s="256">
        <f t="shared" si="54"/>
        <v>0</v>
      </c>
      <c r="J1051" s="256">
        <f t="shared" si="54"/>
        <v>0</v>
      </c>
      <c r="K1051" s="256">
        <f t="shared" si="54"/>
        <v>0</v>
      </c>
    </row>
    <row r="1052" spans="1:11" ht="15.75">
      <c r="A1052" s="7" t="s">
        <v>57</v>
      </c>
      <c r="B1052" s="226" t="s">
        <v>114</v>
      </c>
      <c r="C1052" s="88"/>
      <c r="D1052" s="140"/>
      <c r="E1052" s="257"/>
      <c r="F1052" s="257"/>
      <c r="G1052" s="257"/>
      <c r="H1052" s="257"/>
      <c r="I1052" s="257"/>
      <c r="J1052" s="257"/>
      <c r="K1052" s="257"/>
    </row>
    <row r="1053" spans="1:11" ht="14.25" customHeight="1">
      <c r="A1053" s="7" t="s">
        <v>59</v>
      </c>
      <c r="B1053" s="205" t="s">
        <v>340</v>
      </c>
      <c r="C1053" s="45">
        <v>3430</v>
      </c>
      <c r="D1053" s="300">
        <f aca="true" t="shared" si="55" ref="D1053:D1058">SUM(E1053:K1053)</f>
        <v>0</v>
      </c>
      <c r="E1053" s="141"/>
      <c r="F1053" s="141"/>
      <c r="G1053" s="141"/>
      <c r="H1053" s="141"/>
      <c r="I1053" s="141"/>
      <c r="J1053" s="141"/>
      <c r="K1053" s="141"/>
    </row>
    <row r="1054" spans="1:11" ht="15.75" customHeight="1">
      <c r="A1054" s="7" t="s">
        <v>59</v>
      </c>
      <c r="B1054" s="207" t="s">
        <v>399</v>
      </c>
      <c r="C1054" s="2">
        <v>3440</v>
      </c>
      <c r="D1054" s="300">
        <f t="shared" si="55"/>
        <v>0</v>
      </c>
      <c r="E1054" s="142"/>
      <c r="F1054" s="142"/>
      <c r="G1054" s="142"/>
      <c r="H1054" s="142"/>
      <c r="I1054" s="142"/>
      <c r="J1054" s="142"/>
      <c r="K1054" s="142"/>
    </row>
    <row r="1055" spans="1:11" ht="15.75" customHeight="1">
      <c r="A1055" s="7" t="s">
        <v>59</v>
      </c>
      <c r="B1055" s="207" t="s">
        <v>196</v>
      </c>
      <c r="C1055" s="2">
        <v>3495</v>
      </c>
      <c r="D1055" s="300">
        <f t="shared" si="55"/>
        <v>0</v>
      </c>
      <c r="E1055" s="142"/>
      <c r="F1055" s="142"/>
      <c r="G1055" s="142"/>
      <c r="H1055" s="142"/>
      <c r="I1055" s="142"/>
      <c r="J1055" s="142"/>
      <c r="K1055" s="142"/>
    </row>
    <row r="1056" spans="1:11" ht="15.75" customHeight="1">
      <c r="A1056" s="7" t="s">
        <v>59</v>
      </c>
      <c r="B1056" s="207" t="s">
        <v>70</v>
      </c>
      <c r="C1056" s="2">
        <v>3740</v>
      </c>
      <c r="D1056" s="300">
        <f t="shared" si="55"/>
        <v>0</v>
      </c>
      <c r="E1056" s="142"/>
      <c r="F1056" s="142"/>
      <c r="G1056" s="142"/>
      <c r="H1056" s="142"/>
      <c r="I1056" s="142"/>
      <c r="J1056" s="142"/>
      <c r="K1056" s="142"/>
    </row>
    <row r="1057" spans="1:11" ht="15.75" customHeight="1">
      <c r="A1057" s="7" t="s">
        <v>59</v>
      </c>
      <c r="B1057" s="207" t="s">
        <v>254</v>
      </c>
      <c r="C1057" s="2">
        <v>3780</v>
      </c>
      <c r="D1057" s="300">
        <f t="shared" si="55"/>
        <v>0</v>
      </c>
      <c r="E1057" s="141"/>
      <c r="F1057" s="141"/>
      <c r="G1057" s="141"/>
      <c r="H1057" s="141"/>
      <c r="I1057" s="141"/>
      <c r="J1057" s="141"/>
      <c r="K1057" s="141"/>
    </row>
    <row r="1058" spans="1:11" ht="15.75" customHeight="1" thickBot="1">
      <c r="A1058" s="10" t="s">
        <v>59</v>
      </c>
      <c r="B1058" s="212" t="s">
        <v>384</v>
      </c>
      <c r="C1058" s="135"/>
      <c r="D1058" s="301">
        <f t="shared" si="55"/>
        <v>0</v>
      </c>
      <c r="E1058" s="256">
        <f>SUM(E1053:E1057)</f>
        <v>0</v>
      </c>
      <c r="F1058" s="256">
        <f aca="true" t="shared" si="56" ref="F1058:K1058">SUM(F1053:F1057)</f>
        <v>0</v>
      </c>
      <c r="G1058" s="256">
        <f t="shared" si="56"/>
        <v>0</v>
      </c>
      <c r="H1058" s="256">
        <f t="shared" si="56"/>
        <v>0</v>
      </c>
      <c r="I1058" s="256">
        <f t="shared" si="56"/>
        <v>0</v>
      </c>
      <c r="J1058" s="256">
        <f t="shared" si="56"/>
        <v>0</v>
      </c>
      <c r="K1058" s="256">
        <f t="shared" si="56"/>
        <v>0</v>
      </c>
    </row>
    <row r="1059" spans="1:11" ht="15.75" customHeight="1">
      <c r="A1059" s="7" t="s">
        <v>57</v>
      </c>
      <c r="B1059" s="226" t="s">
        <v>17</v>
      </c>
      <c r="C1059" s="123"/>
      <c r="D1059" s="140"/>
      <c r="E1059" s="257"/>
      <c r="F1059" s="257"/>
      <c r="G1059" s="257"/>
      <c r="H1059" s="257"/>
      <c r="I1059" s="257"/>
      <c r="J1059" s="257"/>
      <c r="K1059" s="257"/>
    </row>
    <row r="1060" spans="1:11" ht="12.75" customHeight="1">
      <c r="A1060" s="7" t="s">
        <v>57</v>
      </c>
      <c r="B1060" s="211" t="s">
        <v>197</v>
      </c>
      <c r="C1060" s="152">
        <v>3610</v>
      </c>
      <c r="D1060" s="336">
        <f aca="true" t="shared" si="57" ref="D1060:D1068">SUM(E1060:K1060)</f>
        <v>0</v>
      </c>
      <c r="E1060" s="141"/>
      <c r="F1060" s="141"/>
      <c r="G1060" s="141"/>
      <c r="H1060" s="141"/>
      <c r="I1060" s="141"/>
      <c r="J1060" s="141"/>
      <c r="K1060" s="141"/>
    </row>
    <row r="1061" spans="1:11" ht="15.75" customHeight="1">
      <c r="A1061" s="7" t="s">
        <v>57</v>
      </c>
      <c r="B1061" s="211" t="s">
        <v>165</v>
      </c>
      <c r="C1061" s="152">
        <v>3620</v>
      </c>
      <c r="D1061" s="336">
        <f t="shared" si="57"/>
        <v>0</v>
      </c>
      <c r="E1061" s="141"/>
      <c r="F1061" s="141"/>
      <c r="G1061" s="141"/>
      <c r="H1061" s="141"/>
      <c r="I1061" s="141"/>
      <c r="J1061" s="141"/>
      <c r="K1061" s="141"/>
    </row>
    <row r="1062" spans="1:11" ht="15.75" customHeight="1">
      <c r="A1062" s="7" t="s">
        <v>57</v>
      </c>
      <c r="B1062" s="211" t="s">
        <v>166</v>
      </c>
      <c r="C1062" s="152">
        <v>3630</v>
      </c>
      <c r="D1062" s="336">
        <f t="shared" si="57"/>
        <v>0</v>
      </c>
      <c r="E1062" s="141"/>
      <c r="F1062" s="141"/>
      <c r="G1062" s="141"/>
      <c r="H1062" s="141"/>
      <c r="I1062" s="141"/>
      <c r="J1062" s="141"/>
      <c r="K1062" s="141"/>
    </row>
    <row r="1063" spans="1:11" ht="15.75" customHeight="1">
      <c r="A1063" s="7" t="s">
        <v>57</v>
      </c>
      <c r="B1063" s="211" t="s">
        <v>233</v>
      </c>
      <c r="C1063" s="152">
        <v>3640</v>
      </c>
      <c r="D1063" s="336">
        <f t="shared" si="57"/>
        <v>0</v>
      </c>
      <c r="E1063" s="141"/>
      <c r="F1063" s="141"/>
      <c r="G1063" s="141"/>
      <c r="H1063" s="141"/>
      <c r="I1063" s="141"/>
      <c r="J1063" s="141"/>
      <c r="K1063" s="141"/>
    </row>
    <row r="1064" spans="1:11" ht="15.75" customHeight="1">
      <c r="A1064" s="7" t="s">
        <v>57</v>
      </c>
      <c r="B1064" s="211" t="s">
        <v>255</v>
      </c>
      <c r="C1064" s="152">
        <v>3650</v>
      </c>
      <c r="D1064" s="336">
        <f t="shared" si="57"/>
        <v>0</v>
      </c>
      <c r="E1064" s="141"/>
      <c r="F1064" s="141"/>
      <c r="G1064" s="141"/>
      <c r="H1064" s="141"/>
      <c r="I1064" s="141"/>
      <c r="J1064" s="141"/>
      <c r="K1064" s="141"/>
    </row>
    <row r="1065" spans="1:13" ht="15.75" customHeight="1">
      <c r="A1065" s="10"/>
      <c r="B1065" s="208" t="s">
        <v>314</v>
      </c>
      <c r="C1065" s="25">
        <v>3660</v>
      </c>
      <c r="D1065" s="336">
        <f t="shared" si="57"/>
        <v>0</v>
      </c>
      <c r="E1065" s="141"/>
      <c r="F1065" s="141"/>
      <c r="G1065" s="141"/>
      <c r="H1065" s="141"/>
      <c r="I1065" s="141"/>
      <c r="J1065" s="141"/>
      <c r="K1065" s="141"/>
      <c r="L1065" s="63"/>
      <c r="M1065" s="63"/>
    </row>
    <row r="1066" spans="1:11" ht="15.75" customHeight="1">
      <c r="A1066" s="7" t="s">
        <v>57</v>
      </c>
      <c r="B1066" s="211" t="s">
        <v>168</v>
      </c>
      <c r="C1066" s="152">
        <v>3670</v>
      </c>
      <c r="D1066" s="336">
        <f t="shared" si="57"/>
        <v>0</v>
      </c>
      <c r="E1066" s="142"/>
      <c r="F1066" s="142"/>
      <c r="G1066" s="142"/>
      <c r="H1066" s="142"/>
      <c r="I1066" s="142"/>
      <c r="J1066" s="142"/>
      <c r="K1066" s="142"/>
    </row>
    <row r="1067" spans="1:11" ht="15.75" customHeight="1" thickBot="1">
      <c r="A1067" s="7" t="s">
        <v>57</v>
      </c>
      <c r="B1067" s="211" t="s">
        <v>215</v>
      </c>
      <c r="C1067" s="71">
        <v>3600</v>
      </c>
      <c r="D1067" s="293">
        <f t="shared" si="57"/>
        <v>0</v>
      </c>
      <c r="E1067" s="258">
        <f>SUM(E1060:E1066)</f>
        <v>0</v>
      </c>
      <c r="F1067" s="258">
        <f aca="true" t="shared" si="58" ref="F1067:K1067">SUM(F1060:F1066)</f>
        <v>0</v>
      </c>
      <c r="G1067" s="258">
        <f t="shared" si="58"/>
        <v>0</v>
      </c>
      <c r="H1067" s="258">
        <f t="shared" si="58"/>
        <v>0</v>
      </c>
      <c r="I1067" s="258">
        <f t="shared" si="58"/>
        <v>0</v>
      </c>
      <c r="J1067" s="258">
        <f t="shared" si="58"/>
        <v>0</v>
      </c>
      <c r="K1067" s="258">
        <f t="shared" si="58"/>
        <v>0</v>
      </c>
    </row>
    <row r="1068" spans="1:11" ht="15.75" customHeight="1" thickBot="1">
      <c r="A1068" s="7" t="s">
        <v>57</v>
      </c>
      <c r="B1068" s="1" t="str">
        <f>IF(H2="","Net Position",CONCATENATE("Net Position, ",LOOKUP(H2,T2:T8,U2:U8)))</f>
        <v>Net Position, July 1, 2014</v>
      </c>
      <c r="C1068" s="2">
        <v>2880</v>
      </c>
      <c r="D1068" s="293">
        <f t="shared" si="57"/>
        <v>0</v>
      </c>
      <c r="E1068" s="141"/>
      <c r="F1068" s="141"/>
      <c r="G1068" s="141"/>
      <c r="H1068" s="141"/>
      <c r="I1068" s="141"/>
      <c r="J1068" s="141"/>
      <c r="K1068" s="141"/>
    </row>
    <row r="1069" spans="1:11" ht="16.5" customHeight="1">
      <c r="A1069" s="7" t="s">
        <v>57</v>
      </c>
      <c r="B1069" s="216" t="s">
        <v>115</v>
      </c>
      <c r="C1069" s="3"/>
      <c r="D1069" s="140"/>
      <c r="E1069" s="259"/>
      <c r="F1069" s="259"/>
      <c r="G1069" s="259"/>
      <c r="H1069" s="259"/>
      <c r="I1069" s="259"/>
      <c r="J1069" s="259"/>
      <c r="K1069" s="259"/>
    </row>
    <row r="1070" spans="1:11" ht="16.5" customHeight="1" thickBot="1">
      <c r="A1070" s="7" t="s">
        <v>57</v>
      </c>
      <c r="B1070" s="408" t="s">
        <v>410</v>
      </c>
      <c r="C1070" s="2"/>
      <c r="D1070" s="311">
        <f>SUM(E1070:K1070)</f>
        <v>0</v>
      </c>
      <c r="E1070" s="143">
        <f>E1051+E1058+E1067+E1068</f>
        <v>0</v>
      </c>
      <c r="F1070" s="143">
        <f aca="true" t="shared" si="59" ref="F1070:K1070">F1051+F1058+F1067+F1068</f>
        <v>0</v>
      </c>
      <c r="G1070" s="143">
        <f t="shared" si="59"/>
        <v>0</v>
      </c>
      <c r="H1070" s="143">
        <f t="shared" si="59"/>
        <v>0</v>
      </c>
      <c r="I1070" s="143">
        <f t="shared" si="59"/>
        <v>0</v>
      </c>
      <c r="J1070" s="143">
        <f t="shared" si="59"/>
        <v>0</v>
      </c>
      <c r="K1070" s="143">
        <f t="shared" si="59"/>
        <v>0</v>
      </c>
    </row>
    <row r="1071" spans="1:23" s="182" customFormat="1" ht="7.5" customHeight="1" thickTop="1">
      <c r="A1071" s="181" t="s">
        <v>57</v>
      </c>
      <c r="B1071" s="449" t="s">
        <v>61</v>
      </c>
      <c r="C1071" s="452" t="s">
        <v>60</v>
      </c>
      <c r="D1071" s="349"/>
      <c r="E1071" s="260"/>
      <c r="F1071" s="260"/>
      <c r="G1071" s="260"/>
      <c r="H1071" s="260"/>
      <c r="I1071" s="260"/>
      <c r="J1071" s="260"/>
      <c r="K1071" s="260"/>
      <c r="S1071" s="426"/>
      <c r="T1071" s="427"/>
      <c r="U1071" s="426"/>
      <c r="V1071" s="426"/>
      <c r="W1071" s="426"/>
    </row>
    <row r="1072" spans="1:11" ht="7.5" customHeight="1">
      <c r="A1072" s="7" t="s">
        <v>57</v>
      </c>
      <c r="B1072" s="450"/>
      <c r="C1072" s="453"/>
      <c r="D1072" s="140"/>
      <c r="E1072" s="261"/>
      <c r="F1072" s="261"/>
      <c r="G1072" s="261"/>
      <c r="H1072" s="261"/>
      <c r="I1072" s="261"/>
      <c r="J1072" s="261"/>
      <c r="K1072" s="261"/>
    </row>
    <row r="1073" spans="1:11" ht="7.5" customHeight="1">
      <c r="A1073" s="7" t="s">
        <v>57</v>
      </c>
      <c r="B1073" s="451"/>
      <c r="C1073" s="454"/>
      <c r="D1073" s="300"/>
      <c r="E1073" s="262"/>
      <c r="F1073" s="262"/>
      <c r="G1073" s="262"/>
      <c r="H1073" s="262"/>
      <c r="I1073" s="262"/>
      <c r="J1073" s="262"/>
      <c r="K1073" s="262"/>
    </row>
    <row r="1074" spans="1:11" ht="15.75">
      <c r="A1074" s="7" t="s">
        <v>57</v>
      </c>
      <c r="B1074" s="226" t="s">
        <v>116</v>
      </c>
      <c r="C1074" s="123"/>
      <c r="D1074" s="341"/>
      <c r="E1074" s="263"/>
      <c r="F1074" s="263"/>
      <c r="G1074" s="263"/>
      <c r="H1074" s="263"/>
      <c r="I1074" s="263"/>
      <c r="J1074" s="263"/>
      <c r="K1074" s="263"/>
    </row>
    <row r="1075" spans="1:11" ht="15.75" customHeight="1">
      <c r="A1075" s="7" t="s">
        <v>58</v>
      </c>
      <c r="B1075" s="207" t="s">
        <v>199</v>
      </c>
      <c r="C1075" s="2">
        <v>100</v>
      </c>
      <c r="D1075" s="300">
        <f aca="true" t="shared" si="60" ref="D1075:D1082">SUM(E1075:K1075)</f>
        <v>0</v>
      </c>
      <c r="E1075" s="141"/>
      <c r="F1075" s="141"/>
      <c r="G1075" s="141"/>
      <c r="H1075" s="141"/>
      <c r="I1075" s="141"/>
      <c r="J1075" s="141"/>
      <c r="K1075" s="141"/>
    </row>
    <row r="1076" spans="1:11" ht="15.75">
      <c r="A1076" s="10" t="s">
        <v>58</v>
      </c>
      <c r="B1076" s="207" t="s">
        <v>23</v>
      </c>
      <c r="C1076" s="2">
        <v>200</v>
      </c>
      <c r="D1076" s="300">
        <f t="shared" si="60"/>
        <v>0</v>
      </c>
      <c r="E1076" s="141"/>
      <c r="F1076" s="141"/>
      <c r="G1076" s="141"/>
      <c r="H1076" s="141"/>
      <c r="I1076" s="141"/>
      <c r="J1076" s="141"/>
      <c r="K1076" s="141"/>
    </row>
    <row r="1077" spans="1:11" ht="15.75">
      <c r="A1077" s="10" t="s">
        <v>58</v>
      </c>
      <c r="B1077" s="207" t="s">
        <v>200</v>
      </c>
      <c r="C1077" s="2">
        <v>300</v>
      </c>
      <c r="D1077" s="300">
        <f t="shared" si="60"/>
        <v>0</v>
      </c>
      <c r="E1077" s="141"/>
      <c r="F1077" s="141"/>
      <c r="G1077" s="141"/>
      <c r="H1077" s="141"/>
      <c r="I1077" s="141"/>
      <c r="J1077" s="141"/>
      <c r="K1077" s="141"/>
    </row>
    <row r="1078" spans="1:11" ht="15.75">
      <c r="A1078" s="10" t="s">
        <v>58</v>
      </c>
      <c r="B1078" s="207" t="s">
        <v>25</v>
      </c>
      <c r="C1078" s="2">
        <v>400</v>
      </c>
      <c r="D1078" s="300">
        <f t="shared" si="60"/>
        <v>0</v>
      </c>
      <c r="E1078" s="141"/>
      <c r="F1078" s="141"/>
      <c r="G1078" s="141"/>
      <c r="H1078" s="141"/>
      <c r="I1078" s="141"/>
      <c r="J1078" s="141"/>
      <c r="K1078" s="141"/>
    </row>
    <row r="1079" spans="1:11" ht="15.75">
      <c r="A1079" s="10" t="s">
        <v>58</v>
      </c>
      <c r="B1079" s="207" t="s">
        <v>201</v>
      </c>
      <c r="C1079" s="2">
        <v>500</v>
      </c>
      <c r="D1079" s="300">
        <f t="shared" si="60"/>
        <v>0</v>
      </c>
      <c r="E1079" s="141"/>
      <c r="F1079" s="141"/>
      <c r="G1079" s="141"/>
      <c r="H1079" s="141"/>
      <c r="I1079" s="141"/>
      <c r="J1079" s="141"/>
      <c r="K1079" s="141"/>
    </row>
    <row r="1080" spans="1:11" ht="15.75">
      <c r="A1080" s="10" t="s">
        <v>58</v>
      </c>
      <c r="B1080" s="207" t="s">
        <v>49</v>
      </c>
      <c r="C1080" s="2">
        <v>600</v>
      </c>
      <c r="D1080" s="300">
        <f t="shared" si="60"/>
        <v>0</v>
      </c>
      <c r="E1080" s="141"/>
      <c r="F1080" s="141"/>
      <c r="G1080" s="141"/>
      <c r="H1080" s="141"/>
      <c r="I1080" s="141"/>
      <c r="J1080" s="141"/>
      <c r="K1080" s="141"/>
    </row>
    <row r="1081" spans="1:11" ht="15.75">
      <c r="A1081" s="10" t="s">
        <v>58</v>
      </c>
      <c r="B1081" s="207" t="s">
        <v>385</v>
      </c>
      <c r="C1081" s="2">
        <v>700</v>
      </c>
      <c r="D1081" s="300">
        <f t="shared" si="60"/>
        <v>0</v>
      </c>
      <c r="E1081" s="141"/>
      <c r="F1081" s="141"/>
      <c r="G1081" s="141"/>
      <c r="H1081" s="141"/>
      <c r="I1081" s="141"/>
      <c r="J1081" s="141"/>
      <c r="K1081" s="141"/>
    </row>
    <row r="1082" spans="1:11" ht="16.5" thickBot="1">
      <c r="A1082" s="10" t="s">
        <v>58</v>
      </c>
      <c r="B1082" s="236" t="s">
        <v>256</v>
      </c>
      <c r="C1082" s="135"/>
      <c r="D1082" s="301">
        <f t="shared" si="60"/>
        <v>0</v>
      </c>
      <c r="E1082" s="256">
        <f aca="true" t="shared" si="61" ref="E1082:K1082">SUM(E1075:E1081)</f>
        <v>0</v>
      </c>
      <c r="F1082" s="256">
        <f t="shared" si="61"/>
        <v>0</v>
      </c>
      <c r="G1082" s="256">
        <f t="shared" si="61"/>
        <v>0</v>
      </c>
      <c r="H1082" s="256">
        <f t="shared" si="61"/>
        <v>0</v>
      </c>
      <c r="I1082" s="256">
        <f t="shared" si="61"/>
        <v>0</v>
      </c>
      <c r="J1082" s="256">
        <f t="shared" si="61"/>
        <v>0</v>
      </c>
      <c r="K1082" s="256">
        <f t="shared" si="61"/>
        <v>0</v>
      </c>
    </row>
    <row r="1083" spans="1:11" ht="15.75">
      <c r="A1083" s="7" t="s">
        <v>57</v>
      </c>
      <c r="B1083" s="226" t="s">
        <v>117</v>
      </c>
      <c r="C1083" s="123"/>
      <c r="D1083" s="140"/>
      <c r="E1083" s="257"/>
      <c r="F1083" s="257"/>
      <c r="G1083" s="257"/>
      <c r="H1083" s="257"/>
      <c r="I1083" s="257"/>
      <c r="J1083" s="257"/>
      <c r="K1083" s="257"/>
    </row>
    <row r="1084" spans="1:11" ht="15.75" customHeight="1">
      <c r="A1084" s="7" t="s">
        <v>59</v>
      </c>
      <c r="B1084" s="211" t="s">
        <v>248</v>
      </c>
      <c r="C1084" s="152">
        <v>720</v>
      </c>
      <c r="D1084" s="336">
        <f>SUM(E1084:K1084)</f>
        <v>0</v>
      </c>
      <c r="E1084" s="141"/>
      <c r="F1084" s="141"/>
      <c r="G1084" s="141"/>
      <c r="H1084" s="141"/>
      <c r="I1084" s="141"/>
      <c r="J1084" s="141"/>
      <c r="K1084" s="141"/>
    </row>
    <row r="1085" spans="1:11" ht="15.75">
      <c r="A1085" s="10" t="s">
        <v>59</v>
      </c>
      <c r="B1085" s="211" t="s">
        <v>257</v>
      </c>
      <c r="C1085" s="152">
        <v>810</v>
      </c>
      <c r="D1085" s="336">
        <f>SUM(E1085:K1085)</f>
        <v>0</v>
      </c>
      <c r="E1085" s="141"/>
      <c r="F1085" s="141"/>
      <c r="G1085" s="141"/>
      <c r="H1085" s="141"/>
      <c r="I1085" s="141"/>
      <c r="J1085" s="141"/>
      <c r="K1085" s="141"/>
    </row>
    <row r="1086" spans="1:11" ht="16.5" thickBot="1">
      <c r="A1086" s="10" t="s">
        <v>59</v>
      </c>
      <c r="B1086" s="236" t="s">
        <v>258</v>
      </c>
      <c r="C1086" s="135"/>
      <c r="D1086" s="301">
        <f>SUM(E1086:K1086)</f>
        <v>0</v>
      </c>
      <c r="E1086" s="256">
        <f>SUM(E1084:E1085)</f>
        <v>0</v>
      </c>
      <c r="F1086" s="256">
        <f aca="true" t="shared" si="62" ref="F1086:K1086">SUM(F1084:F1085)</f>
        <v>0</v>
      </c>
      <c r="G1086" s="256">
        <f t="shared" si="62"/>
        <v>0</v>
      </c>
      <c r="H1086" s="256">
        <f t="shared" si="62"/>
        <v>0</v>
      </c>
      <c r="I1086" s="256">
        <f t="shared" si="62"/>
        <v>0</v>
      </c>
      <c r="J1086" s="256">
        <f t="shared" si="62"/>
        <v>0</v>
      </c>
      <c r="K1086" s="256">
        <f t="shared" si="62"/>
        <v>0</v>
      </c>
    </row>
    <row r="1087" spans="1:11" ht="15.75">
      <c r="A1087" s="7" t="s">
        <v>57</v>
      </c>
      <c r="B1087" s="226" t="s">
        <v>31</v>
      </c>
      <c r="C1087" s="123"/>
      <c r="D1087" s="140"/>
      <c r="E1087" s="257"/>
      <c r="F1087" s="257"/>
      <c r="G1087" s="257"/>
      <c r="H1087" s="257"/>
      <c r="I1087" s="257"/>
      <c r="J1087" s="257"/>
      <c r="K1087" s="257"/>
    </row>
    <row r="1088" spans="1:11" ht="12.75" customHeight="1">
      <c r="A1088" s="7" t="s">
        <v>57</v>
      </c>
      <c r="B1088" s="211" t="s">
        <v>203</v>
      </c>
      <c r="C1088" s="152">
        <v>910</v>
      </c>
      <c r="D1088" s="336">
        <f>SUM(E1088:K1088)</f>
        <v>0</v>
      </c>
      <c r="E1088" s="141"/>
      <c r="F1088" s="141"/>
      <c r="G1088" s="141"/>
      <c r="H1088" s="141"/>
      <c r="I1088" s="141"/>
      <c r="J1088" s="141"/>
      <c r="K1088" s="141"/>
    </row>
    <row r="1089" spans="1:11" ht="15.75">
      <c r="A1089" s="7" t="s">
        <v>57</v>
      </c>
      <c r="B1089" s="211" t="s">
        <v>184</v>
      </c>
      <c r="C1089" s="152">
        <v>920</v>
      </c>
      <c r="D1089" s="336">
        <f aca="true" t="shared" si="63" ref="D1089:D1094">SUM(E1089:K1089)</f>
        <v>0</v>
      </c>
      <c r="E1089" s="141"/>
      <c r="F1089" s="141"/>
      <c r="G1089" s="141"/>
      <c r="H1089" s="141"/>
      <c r="I1089" s="141"/>
      <c r="J1089" s="141"/>
      <c r="K1089" s="141"/>
    </row>
    <row r="1090" spans="1:11" ht="15.75">
      <c r="A1090" s="7" t="s">
        <v>57</v>
      </c>
      <c r="B1090" s="211" t="s">
        <v>185</v>
      </c>
      <c r="C1090" s="152">
        <v>930</v>
      </c>
      <c r="D1090" s="336">
        <f t="shared" si="63"/>
        <v>0</v>
      </c>
      <c r="E1090" s="141"/>
      <c r="F1090" s="141"/>
      <c r="G1090" s="141"/>
      <c r="H1090" s="141"/>
      <c r="I1090" s="141"/>
      <c r="J1090" s="141"/>
      <c r="K1090" s="141"/>
    </row>
    <row r="1091" spans="1:11" ht="15.75">
      <c r="A1091" s="7" t="s">
        <v>57</v>
      </c>
      <c r="B1091" s="211" t="s">
        <v>238</v>
      </c>
      <c r="C1091" s="152">
        <v>940</v>
      </c>
      <c r="D1091" s="336">
        <f t="shared" si="63"/>
        <v>0</v>
      </c>
      <c r="E1091" s="141"/>
      <c r="F1091" s="141"/>
      <c r="G1091" s="141"/>
      <c r="H1091" s="141"/>
      <c r="I1091" s="141"/>
      <c r="J1091" s="141"/>
      <c r="K1091" s="141"/>
    </row>
    <row r="1092" spans="1:11" ht="15.75">
      <c r="A1092" s="7" t="s">
        <v>57</v>
      </c>
      <c r="B1092" s="211" t="s">
        <v>255</v>
      </c>
      <c r="C1092" s="152">
        <v>950</v>
      </c>
      <c r="D1092" s="336">
        <f t="shared" si="63"/>
        <v>0</v>
      </c>
      <c r="E1092" s="141"/>
      <c r="F1092" s="141"/>
      <c r="G1092" s="141"/>
      <c r="H1092" s="141"/>
      <c r="I1092" s="141"/>
      <c r="J1092" s="141"/>
      <c r="K1092" s="141"/>
    </row>
    <row r="1093" spans="1:11" ht="15.75" customHeight="1">
      <c r="A1093" s="10"/>
      <c r="B1093" s="205" t="s">
        <v>321</v>
      </c>
      <c r="C1093" s="42">
        <v>960</v>
      </c>
      <c r="D1093" s="350">
        <f t="shared" si="63"/>
        <v>0</v>
      </c>
      <c r="E1093" s="141"/>
      <c r="F1093" s="141"/>
      <c r="G1093" s="141"/>
      <c r="H1093" s="141"/>
      <c r="I1093" s="141"/>
      <c r="J1093" s="141"/>
      <c r="K1093" s="141"/>
    </row>
    <row r="1094" spans="1:11" ht="15.75">
      <c r="A1094" s="7" t="s">
        <v>57</v>
      </c>
      <c r="B1094" s="211" t="s">
        <v>187</v>
      </c>
      <c r="C1094" s="152">
        <v>970</v>
      </c>
      <c r="D1094" s="336">
        <f t="shared" si="63"/>
        <v>0</v>
      </c>
      <c r="E1094" s="142"/>
      <c r="F1094" s="142"/>
      <c r="G1094" s="142"/>
      <c r="H1094" s="142"/>
      <c r="I1094" s="142"/>
      <c r="J1094" s="142"/>
      <c r="K1094" s="142"/>
    </row>
    <row r="1095" spans="1:11" ht="16.5" thickBot="1">
      <c r="A1095" s="7" t="s">
        <v>57</v>
      </c>
      <c r="B1095" s="211" t="s">
        <v>189</v>
      </c>
      <c r="C1095" s="71">
        <v>9700</v>
      </c>
      <c r="D1095" s="293">
        <f>SUM(E1095:K1095)</f>
        <v>0</v>
      </c>
      <c r="E1095" s="258">
        <f>SUM(E1088:E1094)</f>
        <v>0</v>
      </c>
      <c r="F1095" s="258">
        <f aca="true" t="shared" si="64" ref="F1095:K1095">SUM(F1088:F1094)</f>
        <v>0</v>
      </c>
      <c r="G1095" s="258">
        <f t="shared" si="64"/>
        <v>0</v>
      </c>
      <c r="H1095" s="258">
        <f t="shared" si="64"/>
        <v>0</v>
      </c>
      <c r="I1095" s="258">
        <f t="shared" si="64"/>
        <v>0</v>
      </c>
      <c r="J1095" s="258">
        <f t="shared" si="64"/>
        <v>0</v>
      </c>
      <c r="K1095" s="258">
        <f t="shared" si="64"/>
        <v>0</v>
      </c>
    </row>
    <row r="1096" spans="1:11" ht="16.5" thickBot="1">
      <c r="A1096" s="7" t="s">
        <v>57</v>
      </c>
      <c r="B1096" s="1" t="str">
        <f>IF(H2="","Net Position",CONCATENATE("Net Position, ",LOOKUP(H2,T2:T8,V2:V8)))</f>
        <v>Net Position, June 30, 2015</v>
      </c>
      <c r="C1096" s="2">
        <v>2780</v>
      </c>
      <c r="D1096" s="293">
        <f>SUM(E1096:K1096)</f>
        <v>0</v>
      </c>
      <c r="E1096" s="141"/>
      <c r="F1096" s="141"/>
      <c r="G1096" s="141"/>
      <c r="H1096" s="141"/>
      <c r="I1096" s="141"/>
      <c r="J1096" s="141"/>
      <c r="K1096" s="141"/>
    </row>
    <row r="1097" spans="1:11" ht="16.5" customHeight="1">
      <c r="A1097" s="7" t="s">
        <v>57</v>
      </c>
      <c r="B1097" s="216" t="s">
        <v>118</v>
      </c>
      <c r="C1097" s="3"/>
      <c r="D1097" s="140"/>
      <c r="E1097" s="140"/>
      <c r="F1097" s="140"/>
      <c r="G1097" s="140"/>
      <c r="H1097" s="140"/>
      <c r="I1097" s="140"/>
      <c r="J1097" s="140"/>
      <c r="K1097" s="140"/>
    </row>
    <row r="1098" spans="1:11" ht="17.25" customHeight="1" thickBot="1">
      <c r="A1098" s="7" t="s">
        <v>57</v>
      </c>
      <c r="B1098" s="408" t="s">
        <v>411</v>
      </c>
      <c r="C1098" s="2"/>
      <c r="D1098" s="311">
        <f>SUM(E1098:K1098)</f>
        <v>0</v>
      </c>
      <c r="E1098" s="144">
        <f aca="true" t="shared" si="65" ref="E1098:K1098">SUM(E1082+E1086+E1095+E1096)</f>
        <v>0</v>
      </c>
      <c r="F1098" s="144">
        <f t="shared" si="65"/>
        <v>0</v>
      </c>
      <c r="G1098" s="144">
        <f t="shared" si="65"/>
        <v>0</v>
      </c>
      <c r="H1098" s="144">
        <f t="shared" si="65"/>
        <v>0</v>
      </c>
      <c r="I1098" s="144">
        <f t="shared" si="65"/>
        <v>0</v>
      </c>
      <c r="J1098" s="144">
        <f t="shared" si="65"/>
        <v>0</v>
      </c>
      <c r="K1098" s="144">
        <f t="shared" si="65"/>
        <v>0</v>
      </c>
    </row>
    <row r="1099" spans="1:11" ht="10.5" customHeight="1" thickTop="1">
      <c r="A1099" s="7" t="s">
        <v>57</v>
      </c>
      <c r="B1099" s="37"/>
      <c r="C1099" s="174"/>
      <c r="D1099" s="145"/>
      <c r="E1099" s="145"/>
      <c r="F1099" s="145"/>
      <c r="G1099" s="145"/>
      <c r="H1099" s="145"/>
      <c r="I1099" s="145"/>
      <c r="J1099" s="145"/>
      <c r="K1099" s="145"/>
    </row>
    <row r="1100" spans="1:6" ht="13.5" customHeight="1">
      <c r="A1100" s="7" t="s">
        <v>57</v>
      </c>
      <c r="B1100" s="189" t="s">
        <v>33</v>
      </c>
      <c r="C1100" s="63"/>
      <c r="F1100" s="122"/>
    </row>
    <row r="1101" spans="1:6" ht="15.75">
      <c r="A1101" s="10"/>
      <c r="B1101" s="63"/>
      <c r="C1101" s="63"/>
      <c r="F1101" s="122"/>
    </row>
    <row r="1102" spans="1:6" ht="15.75">
      <c r="A1102" s="368"/>
      <c r="B1102" s="63"/>
      <c r="C1102" s="63"/>
      <c r="F1102" s="122"/>
    </row>
    <row r="1103" spans="1:11" ht="15.75">
      <c r="A1103" s="7" t="s">
        <v>309</v>
      </c>
      <c r="B1103" s="38" t="str">
        <f>$B$1</f>
        <v>DISTRICT SCHOOL BOARD OF OKEECHOBEE COUNTY</v>
      </c>
      <c r="C1103" s="161"/>
      <c r="D1103" s="351"/>
      <c r="E1103" s="147"/>
      <c r="F1103" s="147"/>
      <c r="G1103" s="147"/>
      <c r="H1103" s="147"/>
      <c r="I1103" s="147"/>
      <c r="J1103" s="147"/>
      <c r="K1103" s="147"/>
    </row>
    <row r="1104" spans="1:11" ht="15.75">
      <c r="A1104" s="146" t="s">
        <v>57</v>
      </c>
      <c r="B1104" s="175" t="s">
        <v>8</v>
      </c>
      <c r="C1104" s="161"/>
      <c r="D1104" s="351"/>
      <c r="E1104" s="147"/>
      <c r="F1104" s="147"/>
      <c r="G1104" s="147"/>
      <c r="H1104" s="147"/>
      <c r="I1104" s="147"/>
      <c r="J1104" s="147"/>
      <c r="K1104" s="147"/>
    </row>
    <row r="1105" spans="1:11" ht="15.75" customHeight="1">
      <c r="A1105" s="146" t="s">
        <v>57</v>
      </c>
      <c r="B1105" s="39" t="str">
        <f>$B$39</f>
        <v>For Fiscal Year Ending June 30, 2015</v>
      </c>
      <c r="C1105" s="161"/>
      <c r="D1105" s="351"/>
      <c r="E1105" s="147"/>
      <c r="F1105" s="147"/>
      <c r="G1105" s="147"/>
      <c r="H1105" s="147"/>
      <c r="I1105" s="147"/>
      <c r="J1105" s="147"/>
      <c r="K1105" s="147"/>
    </row>
    <row r="1106" spans="1:11" ht="15.75">
      <c r="A1106" s="146" t="s">
        <v>57</v>
      </c>
      <c r="B1106" s="175"/>
      <c r="C1106" s="161"/>
      <c r="D1106" s="351"/>
      <c r="E1106" s="147"/>
      <c r="F1106" s="147"/>
      <c r="G1106" s="147"/>
      <c r="H1106" s="147"/>
      <c r="I1106" s="147"/>
      <c r="J1106" s="147"/>
      <c r="K1106" s="65"/>
    </row>
    <row r="1107" spans="1:11" ht="15.75" customHeight="1">
      <c r="A1107" s="146" t="s">
        <v>57</v>
      </c>
      <c r="B1107" s="148" t="s">
        <v>269</v>
      </c>
      <c r="C1107" s="161"/>
      <c r="D1107" s="351"/>
      <c r="E1107" s="147"/>
      <c r="F1107" s="147"/>
      <c r="G1107" s="147"/>
      <c r="H1107" s="149"/>
      <c r="I1107" s="147"/>
      <c r="J1107" s="147"/>
      <c r="K1107" s="133" t="s">
        <v>335</v>
      </c>
    </row>
    <row r="1108" spans="1:23" s="197" customFormat="1" ht="12.75" customHeight="1">
      <c r="A1108" s="193" t="s">
        <v>57</v>
      </c>
      <c r="B1108" s="194"/>
      <c r="C1108" s="195"/>
      <c r="D1108" s="352"/>
      <c r="E1108" s="196">
        <v>711</v>
      </c>
      <c r="F1108" s="195">
        <v>712</v>
      </c>
      <c r="G1108" s="195">
        <v>713</v>
      </c>
      <c r="H1108" s="195">
        <v>714</v>
      </c>
      <c r="I1108" s="195">
        <v>715</v>
      </c>
      <c r="J1108" s="195">
        <v>731</v>
      </c>
      <c r="K1108" s="195">
        <v>791</v>
      </c>
      <c r="S1108" s="426"/>
      <c r="T1108" s="427"/>
      <c r="U1108" s="426"/>
      <c r="V1108" s="426"/>
      <c r="W1108" s="426"/>
    </row>
    <row r="1109" spans="1:23" s="197" customFormat="1" ht="12.75" customHeight="1">
      <c r="A1109" s="193" t="s">
        <v>57</v>
      </c>
      <c r="B1109" s="198" t="s">
        <v>10</v>
      </c>
      <c r="C1109" s="199" t="s">
        <v>9</v>
      </c>
      <c r="D1109" s="190" t="s">
        <v>21</v>
      </c>
      <c r="E1109" s="190" t="s">
        <v>290</v>
      </c>
      <c r="F1109" s="190" t="s">
        <v>290</v>
      </c>
      <c r="G1109" s="190" t="s">
        <v>290</v>
      </c>
      <c r="H1109" s="190" t="s">
        <v>290</v>
      </c>
      <c r="I1109" s="190" t="s">
        <v>290</v>
      </c>
      <c r="J1109" s="199" t="s">
        <v>73</v>
      </c>
      <c r="K1109" s="199" t="s">
        <v>75</v>
      </c>
      <c r="S1109" s="426"/>
      <c r="T1109" s="427"/>
      <c r="U1109" s="426"/>
      <c r="V1109" s="426"/>
      <c r="W1109" s="426"/>
    </row>
    <row r="1110" spans="1:23" s="197" customFormat="1" ht="12.75" customHeight="1">
      <c r="A1110" s="193" t="s">
        <v>57</v>
      </c>
      <c r="B1110" s="200"/>
      <c r="C1110" s="201" t="s">
        <v>11</v>
      </c>
      <c r="D1110" s="201"/>
      <c r="E1110" s="201"/>
      <c r="F1110" s="201"/>
      <c r="G1110" s="201"/>
      <c r="H1110" s="192"/>
      <c r="I1110" s="201"/>
      <c r="J1110" s="201" t="s">
        <v>74</v>
      </c>
      <c r="K1110" s="201" t="s">
        <v>76</v>
      </c>
      <c r="S1110" s="426"/>
      <c r="T1110" s="427"/>
      <c r="U1110" s="426"/>
      <c r="V1110" s="426"/>
      <c r="W1110" s="426"/>
    </row>
    <row r="1111" spans="1:23" s="63" customFormat="1" ht="15.75">
      <c r="A1111" s="146" t="s">
        <v>57</v>
      </c>
      <c r="B1111" s="226" t="s">
        <v>113</v>
      </c>
      <c r="C1111" s="150"/>
      <c r="D1111" s="353"/>
      <c r="E1111" s="178"/>
      <c r="F1111" s="178"/>
      <c r="G1111" s="178"/>
      <c r="H1111" s="178"/>
      <c r="I1111" s="178"/>
      <c r="J1111" s="178"/>
      <c r="K1111" s="178"/>
      <c r="S1111" s="426"/>
      <c r="T1111" s="427"/>
      <c r="U1111" s="426"/>
      <c r="V1111" s="426"/>
      <c r="W1111" s="426"/>
    </row>
    <row r="1112" spans="1:11" ht="13.5" customHeight="1">
      <c r="A1112" s="146" t="s">
        <v>58</v>
      </c>
      <c r="B1112" s="207" t="s">
        <v>249</v>
      </c>
      <c r="C1112" s="152">
        <v>3481</v>
      </c>
      <c r="D1112" s="336">
        <f>SUM(E1112:K1112)</f>
        <v>0</v>
      </c>
      <c r="E1112" s="94"/>
      <c r="F1112" s="94"/>
      <c r="G1112" s="94"/>
      <c r="H1112" s="94"/>
      <c r="I1112" s="94"/>
      <c r="J1112" s="94"/>
      <c r="K1112" s="94"/>
    </row>
    <row r="1113" spans="1:11" ht="15.75" customHeight="1">
      <c r="A1113" s="146" t="s">
        <v>58</v>
      </c>
      <c r="B1113" s="207" t="s">
        <v>250</v>
      </c>
      <c r="C1113" s="152">
        <v>3482</v>
      </c>
      <c r="D1113" s="336">
        <f>SUM(E1113:K1113)</f>
        <v>0</v>
      </c>
      <c r="E1113" s="94"/>
      <c r="F1113" s="94"/>
      <c r="G1113" s="94"/>
      <c r="H1113" s="94"/>
      <c r="I1113" s="94"/>
      <c r="J1113" s="94"/>
      <c r="K1113" s="94"/>
    </row>
    <row r="1114" spans="1:11" ht="15.75" customHeight="1">
      <c r="A1114" s="153" t="s">
        <v>58</v>
      </c>
      <c r="B1114" s="207" t="s">
        <v>251</v>
      </c>
      <c r="C1114" s="152">
        <v>3484</v>
      </c>
      <c r="D1114" s="336">
        <f>SUM(E1114:K1114)</f>
        <v>0</v>
      </c>
      <c r="E1114" s="94"/>
      <c r="F1114" s="94"/>
      <c r="G1114" s="94"/>
      <c r="H1114" s="94"/>
      <c r="I1114" s="94"/>
      <c r="J1114" s="94"/>
      <c r="K1114" s="94"/>
    </row>
    <row r="1115" spans="1:11" ht="15.75" customHeight="1">
      <c r="A1115" s="153" t="s">
        <v>58</v>
      </c>
      <c r="B1115" s="207" t="s">
        <v>252</v>
      </c>
      <c r="C1115" s="152">
        <v>3489</v>
      </c>
      <c r="D1115" s="336">
        <f>SUM(E1115:K1115)</f>
        <v>0</v>
      </c>
      <c r="E1115" s="94"/>
      <c r="F1115" s="94"/>
      <c r="G1115" s="94"/>
      <c r="H1115" s="94"/>
      <c r="I1115" s="94"/>
      <c r="J1115" s="94"/>
      <c r="K1115" s="94"/>
    </row>
    <row r="1116" spans="1:11" ht="15.75" customHeight="1" thickBot="1">
      <c r="A1116" s="153" t="s">
        <v>58</v>
      </c>
      <c r="B1116" s="236" t="s">
        <v>253</v>
      </c>
      <c r="C1116" s="176"/>
      <c r="D1116" s="307">
        <f>SUM(E1116:K1116)</f>
        <v>0</v>
      </c>
      <c r="E1116" s="154">
        <f aca="true" t="shared" si="66" ref="E1116:K1116">SUM(E1112:E1115)</f>
        <v>0</v>
      </c>
      <c r="F1116" s="154">
        <f t="shared" si="66"/>
        <v>0</v>
      </c>
      <c r="G1116" s="154">
        <f t="shared" si="66"/>
        <v>0</v>
      </c>
      <c r="H1116" s="154">
        <f t="shared" si="66"/>
        <v>0</v>
      </c>
      <c r="I1116" s="154">
        <f t="shared" si="66"/>
        <v>0</v>
      </c>
      <c r="J1116" s="154">
        <f t="shared" si="66"/>
        <v>0</v>
      </c>
      <c r="K1116" s="154">
        <f t="shared" si="66"/>
        <v>0</v>
      </c>
    </row>
    <row r="1117" spans="1:11" ht="13.5" customHeight="1">
      <c r="A1117" s="146" t="s">
        <v>57</v>
      </c>
      <c r="B1117" s="222" t="s">
        <v>114</v>
      </c>
      <c r="C1117" s="41"/>
      <c r="D1117" s="257"/>
      <c r="E1117" s="155"/>
      <c r="F1117" s="155"/>
      <c r="G1117" s="155"/>
      <c r="H1117" s="155"/>
      <c r="I1117" s="155"/>
      <c r="J1117" s="155"/>
      <c r="K1117" s="155"/>
    </row>
    <row r="1118" spans="1:11" ht="15.75" customHeight="1">
      <c r="A1118" s="146" t="s">
        <v>59</v>
      </c>
      <c r="B1118" s="205" t="s">
        <v>340</v>
      </c>
      <c r="C1118" s="43">
        <v>3430</v>
      </c>
      <c r="D1118" s="336">
        <f aca="true" t="shared" si="67" ref="D1118:D1123">SUM(E1118:K1118)</f>
        <v>0</v>
      </c>
      <c r="E1118" s="94"/>
      <c r="F1118" s="94"/>
      <c r="G1118" s="94"/>
      <c r="H1118" s="94"/>
      <c r="I1118" s="94"/>
      <c r="J1118" s="94"/>
      <c r="K1118" s="94"/>
    </row>
    <row r="1119" spans="1:11" ht="15.75" customHeight="1">
      <c r="A1119" s="153" t="s">
        <v>59</v>
      </c>
      <c r="B1119" s="207" t="s">
        <v>399</v>
      </c>
      <c r="C1119" s="152">
        <v>3440</v>
      </c>
      <c r="D1119" s="336">
        <f t="shared" si="67"/>
        <v>0</v>
      </c>
      <c r="E1119" s="94"/>
      <c r="F1119" s="94"/>
      <c r="G1119" s="94"/>
      <c r="H1119" s="94"/>
      <c r="I1119" s="94"/>
      <c r="J1119" s="94"/>
      <c r="K1119" s="94"/>
    </row>
    <row r="1120" spans="1:11" ht="15.75" customHeight="1">
      <c r="A1120" s="153" t="s">
        <v>59</v>
      </c>
      <c r="B1120" s="207" t="s">
        <v>196</v>
      </c>
      <c r="C1120" s="152">
        <v>3495</v>
      </c>
      <c r="D1120" s="336">
        <f t="shared" si="67"/>
        <v>0</v>
      </c>
      <c r="E1120" s="94"/>
      <c r="F1120" s="94"/>
      <c r="G1120" s="94"/>
      <c r="H1120" s="94"/>
      <c r="I1120" s="94"/>
      <c r="J1120" s="94"/>
      <c r="K1120" s="94"/>
    </row>
    <row r="1121" spans="1:11" ht="15.75" customHeight="1">
      <c r="A1121" s="146" t="s">
        <v>59</v>
      </c>
      <c r="B1121" s="207" t="s">
        <v>70</v>
      </c>
      <c r="C1121" s="152">
        <v>3740</v>
      </c>
      <c r="D1121" s="336">
        <f t="shared" si="67"/>
        <v>0</v>
      </c>
      <c r="E1121" s="82"/>
      <c r="F1121" s="156"/>
      <c r="G1121" s="156"/>
      <c r="H1121" s="156"/>
      <c r="I1121" s="156"/>
      <c r="J1121" s="156"/>
      <c r="K1121" s="156"/>
    </row>
    <row r="1122" spans="1:11" ht="15.75" customHeight="1">
      <c r="A1122" s="146" t="s">
        <v>59</v>
      </c>
      <c r="B1122" s="207" t="s">
        <v>254</v>
      </c>
      <c r="C1122" s="177">
        <v>3780</v>
      </c>
      <c r="D1122" s="336">
        <f t="shared" si="67"/>
        <v>0</v>
      </c>
      <c r="E1122" s="156"/>
      <c r="F1122" s="156"/>
      <c r="G1122" s="156"/>
      <c r="H1122" s="156"/>
      <c r="I1122" s="156"/>
      <c r="J1122" s="156"/>
      <c r="K1122" s="156"/>
    </row>
    <row r="1123" spans="1:11" ht="15.75" customHeight="1" thickBot="1">
      <c r="A1123" s="153" t="s">
        <v>59</v>
      </c>
      <c r="B1123" s="212" t="s">
        <v>384</v>
      </c>
      <c r="C1123" s="176"/>
      <c r="D1123" s="307">
        <f t="shared" si="67"/>
        <v>0</v>
      </c>
      <c r="E1123" s="154">
        <f>SUM(E1118:E1122)</f>
        <v>0</v>
      </c>
      <c r="F1123" s="154">
        <f aca="true" t="shared" si="68" ref="F1123:K1123">SUM(F1118:F1122)</f>
        <v>0</v>
      </c>
      <c r="G1123" s="154">
        <f t="shared" si="68"/>
        <v>0</v>
      </c>
      <c r="H1123" s="154">
        <f t="shared" si="68"/>
        <v>0</v>
      </c>
      <c r="I1123" s="154">
        <f t="shared" si="68"/>
        <v>0</v>
      </c>
      <c r="J1123" s="154">
        <f t="shared" si="68"/>
        <v>0</v>
      </c>
      <c r="K1123" s="154">
        <f t="shared" si="68"/>
        <v>0</v>
      </c>
    </row>
    <row r="1124" spans="1:11" ht="13.5" customHeight="1">
      <c r="A1124" s="146" t="s">
        <v>57</v>
      </c>
      <c r="B1124" s="226" t="s">
        <v>17</v>
      </c>
      <c r="C1124" s="150"/>
      <c r="D1124" s="257"/>
      <c r="E1124" s="155"/>
      <c r="F1124" s="155"/>
      <c r="G1124" s="155"/>
      <c r="H1124" s="155"/>
      <c r="I1124" s="155"/>
      <c r="J1124" s="155"/>
      <c r="K1124" s="155"/>
    </row>
    <row r="1125" spans="1:11" ht="19.5" customHeight="1">
      <c r="A1125" s="146" t="s">
        <v>57</v>
      </c>
      <c r="B1125" s="211" t="s">
        <v>197</v>
      </c>
      <c r="C1125" s="152">
        <v>3610</v>
      </c>
      <c r="D1125" s="336">
        <f>SUM(E1125:K1125)</f>
        <v>0</v>
      </c>
      <c r="E1125" s="94"/>
      <c r="F1125" s="94"/>
      <c r="G1125" s="94"/>
      <c r="H1125" s="94"/>
      <c r="I1125" s="94"/>
      <c r="J1125" s="94"/>
      <c r="K1125" s="94"/>
    </row>
    <row r="1126" spans="1:11" ht="15.75" customHeight="1">
      <c r="A1126" s="146" t="s">
        <v>57</v>
      </c>
      <c r="B1126" s="211" t="s">
        <v>165</v>
      </c>
      <c r="C1126" s="152">
        <v>3620</v>
      </c>
      <c r="D1126" s="336">
        <f aca="true" t="shared" si="69" ref="D1126:D1131">SUM(E1126:K1126)</f>
        <v>0</v>
      </c>
      <c r="E1126" s="94"/>
      <c r="F1126" s="94"/>
      <c r="G1126" s="94"/>
      <c r="H1126" s="94"/>
      <c r="I1126" s="94"/>
      <c r="J1126" s="94"/>
      <c r="K1126" s="94"/>
    </row>
    <row r="1127" spans="1:11" ht="15.75" customHeight="1">
      <c r="A1127" s="146" t="s">
        <v>57</v>
      </c>
      <c r="B1127" s="211" t="s">
        <v>166</v>
      </c>
      <c r="C1127" s="152">
        <v>3630</v>
      </c>
      <c r="D1127" s="336">
        <f t="shared" si="69"/>
        <v>0</v>
      </c>
      <c r="E1127" s="94"/>
      <c r="F1127" s="94"/>
      <c r="G1127" s="94"/>
      <c r="H1127" s="94"/>
      <c r="I1127" s="94"/>
      <c r="J1127" s="94"/>
      <c r="K1127" s="94"/>
    </row>
    <row r="1128" spans="1:11" ht="15.75" customHeight="1">
      <c r="A1128" s="146" t="s">
        <v>57</v>
      </c>
      <c r="B1128" s="211" t="s">
        <v>233</v>
      </c>
      <c r="C1128" s="152">
        <v>3640</v>
      </c>
      <c r="D1128" s="336">
        <f t="shared" si="69"/>
        <v>0</v>
      </c>
      <c r="E1128" s="94"/>
      <c r="F1128" s="94"/>
      <c r="G1128" s="94"/>
      <c r="H1128" s="94"/>
      <c r="I1128" s="94"/>
      <c r="J1128" s="94"/>
      <c r="K1128" s="94"/>
    </row>
    <row r="1129" spans="1:11" ht="15.75" customHeight="1">
      <c r="A1129" s="146" t="s">
        <v>57</v>
      </c>
      <c r="B1129" s="211" t="s">
        <v>282</v>
      </c>
      <c r="C1129" s="152">
        <v>3650</v>
      </c>
      <c r="D1129" s="336">
        <f t="shared" si="69"/>
        <v>0</v>
      </c>
      <c r="E1129" s="94"/>
      <c r="F1129" s="94"/>
      <c r="G1129" s="94"/>
      <c r="H1129" s="94"/>
      <c r="I1129" s="94"/>
      <c r="J1129" s="94"/>
      <c r="K1129" s="94"/>
    </row>
    <row r="1130" spans="1:13" ht="15.75" customHeight="1">
      <c r="A1130" s="10"/>
      <c r="B1130" s="208" t="s">
        <v>322</v>
      </c>
      <c r="C1130" s="25">
        <v>3660</v>
      </c>
      <c r="D1130" s="336">
        <f t="shared" si="69"/>
        <v>0</v>
      </c>
      <c r="E1130" s="94"/>
      <c r="F1130" s="94"/>
      <c r="G1130" s="94"/>
      <c r="H1130" s="94"/>
      <c r="I1130" s="94"/>
      <c r="J1130" s="94"/>
      <c r="K1130" s="94"/>
      <c r="L1130" s="63"/>
      <c r="M1130" s="63"/>
    </row>
    <row r="1131" spans="1:11" ht="15.75" customHeight="1">
      <c r="A1131" s="146" t="s">
        <v>57</v>
      </c>
      <c r="B1131" s="211" t="s">
        <v>169</v>
      </c>
      <c r="C1131" s="152">
        <v>3690</v>
      </c>
      <c r="D1131" s="336">
        <f t="shared" si="69"/>
        <v>0</v>
      </c>
      <c r="E1131" s="156"/>
      <c r="F1131" s="94"/>
      <c r="G1131" s="156"/>
      <c r="H1131" s="156"/>
      <c r="I1131" s="156"/>
      <c r="J1131" s="156"/>
      <c r="K1131" s="156"/>
    </row>
    <row r="1132" spans="1:11" ht="15.75" customHeight="1" thickBot="1">
      <c r="A1132" s="146" t="s">
        <v>57</v>
      </c>
      <c r="B1132" s="211" t="s">
        <v>215</v>
      </c>
      <c r="C1132" s="157">
        <v>3600</v>
      </c>
      <c r="D1132" s="258">
        <f>SUM(E1132:K1132)</f>
        <v>0</v>
      </c>
      <c r="E1132" s="127">
        <f>SUM(E1125:E1131)</f>
        <v>0</v>
      </c>
      <c r="F1132" s="127">
        <f aca="true" t="shared" si="70" ref="F1132:K1132">SUM(F1125:F1131)</f>
        <v>0</v>
      </c>
      <c r="G1132" s="127">
        <f t="shared" si="70"/>
        <v>0</v>
      </c>
      <c r="H1132" s="127">
        <f t="shared" si="70"/>
        <v>0</v>
      </c>
      <c r="I1132" s="127">
        <f t="shared" si="70"/>
        <v>0</v>
      </c>
      <c r="J1132" s="127">
        <f t="shared" si="70"/>
        <v>0</v>
      </c>
      <c r="K1132" s="127">
        <f t="shared" si="70"/>
        <v>0</v>
      </c>
    </row>
    <row r="1133" spans="1:11" ht="15.75" customHeight="1" thickBot="1">
      <c r="A1133" s="146" t="s">
        <v>57</v>
      </c>
      <c r="B1133" s="1" t="str">
        <f>IF(H2="","Net Position",CONCATENATE("Net Position, ",LOOKUP(H2,T2:T8,U2:U8)))</f>
        <v>Net Position, July 1, 2014</v>
      </c>
      <c r="C1133" s="152">
        <v>2880</v>
      </c>
      <c r="D1133" s="258">
        <f>SUM(E1133:K1133)</f>
        <v>0</v>
      </c>
      <c r="E1133" s="94"/>
      <c r="F1133" s="94"/>
      <c r="G1133" s="94"/>
      <c r="H1133" s="94"/>
      <c r="I1133" s="94"/>
      <c r="J1133" s="94"/>
      <c r="K1133" s="94"/>
    </row>
    <row r="1134" spans="1:11" ht="15.75">
      <c r="A1134" s="146" t="s">
        <v>57</v>
      </c>
      <c r="B1134" s="216" t="s">
        <v>115</v>
      </c>
      <c r="C1134" s="151"/>
      <c r="D1134" s="257"/>
      <c r="E1134" s="155"/>
      <c r="F1134" s="155"/>
      <c r="G1134" s="155"/>
      <c r="H1134" s="155"/>
      <c r="I1134" s="155"/>
      <c r="J1134" s="155"/>
      <c r="K1134" s="155"/>
    </row>
    <row r="1135" spans="1:11" ht="16.5" thickBot="1">
      <c r="A1135" s="146" t="s">
        <v>57</v>
      </c>
      <c r="B1135" s="408" t="s">
        <v>410</v>
      </c>
      <c r="C1135" s="152"/>
      <c r="D1135" s="354">
        <f>SUM(E1135:K1135)</f>
        <v>0</v>
      </c>
      <c r="E1135" s="158">
        <f aca="true" t="shared" si="71" ref="E1135:J1135">E1116+E1123+E1132+E1133</f>
        <v>0</v>
      </c>
      <c r="F1135" s="158">
        <f t="shared" si="71"/>
        <v>0</v>
      </c>
      <c r="G1135" s="158">
        <f t="shared" si="71"/>
        <v>0</v>
      </c>
      <c r="H1135" s="158">
        <f t="shared" si="71"/>
        <v>0</v>
      </c>
      <c r="I1135" s="158">
        <f t="shared" si="71"/>
        <v>0</v>
      </c>
      <c r="J1135" s="158">
        <f t="shared" si="71"/>
        <v>0</v>
      </c>
      <c r="K1135" s="158">
        <f>SUM(K1116+K1123+K1132+K1133)</f>
        <v>0</v>
      </c>
    </row>
    <row r="1136" spans="1:11" ht="7.5" customHeight="1" thickTop="1">
      <c r="A1136" s="146" t="s">
        <v>57</v>
      </c>
      <c r="B1136" s="449" t="s">
        <v>61</v>
      </c>
      <c r="C1136" s="455" t="s">
        <v>60</v>
      </c>
      <c r="D1136" s="355"/>
      <c r="E1136" s="159"/>
      <c r="F1136" s="159"/>
      <c r="G1136" s="159"/>
      <c r="H1136" s="159"/>
      <c r="I1136" s="159"/>
      <c r="J1136" s="159"/>
      <c r="K1136" s="159"/>
    </row>
    <row r="1137" spans="1:11" ht="7.5" customHeight="1">
      <c r="A1137" s="146" t="s">
        <v>57</v>
      </c>
      <c r="B1137" s="450"/>
      <c r="C1137" s="456"/>
      <c r="D1137" s="257"/>
      <c r="E1137" s="155"/>
      <c r="F1137" s="155"/>
      <c r="G1137" s="155"/>
      <c r="H1137" s="155"/>
      <c r="I1137" s="155"/>
      <c r="J1137" s="155"/>
      <c r="K1137" s="155"/>
    </row>
    <row r="1138" spans="1:11" ht="7.5" customHeight="1">
      <c r="A1138" s="146" t="s">
        <v>57</v>
      </c>
      <c r="B1138" s="451"/>
      <c r="C1138" s="457"/>
      <c r="D1138" s="257"/>
      <c r="E1138" s="155"/>
      <c r="F1138" s="155"/>
      <c r="G1138" s="155"/>
      <c r="H1138" s="155"/>
      <c r="I1138" s="155"/>
      <c r="J1138" s="155"/>
      <c r="K1138" s="155"/>
    </row>
    <row r="1139" spans="1:11" ht="15" customHeight="1">
      <c r="A1139" s="146" t="s">
        <v>57</v>
      </c>
      <c r="B1139" s="226" t="s">
        <v>116</v>
      </c>
      <c r="C1139" s="150"/>
      <c r="D1139" s="263"/>
      <c r="E1139" s="160"/>
      <c r="F1139" s="160"/>
      <c r="G1139" s="160"/>
      <c r="H1139" s="160"/>
      <c r="I1139" s="160"/>
      <c r="J1139" s="160"/>
      <c r="K1139" s="160"/>
    </row>
    <row r="1140" spans="1:11" ht="14.25" customHeight="1">
      <c r="A1140" s="146" t="s">
        <v>58</v>
      </c>
      <c r="B1140" s="207" t="s">
        <v>199</v>
      </c>
      <c r="C1140" s="152">
        <v>100</v>
      </c>
      <c r="D1140" s="336">
        <f aca="true" t="shared" si="72" ref="D1140:D1147">SUM(E1140:K1140)</f>
        <v>0</v>
      </c>
      <c r="E1140" s="94"/>
      <c r="F1140" s="94"/>
      <c r="G1140" s="94"/>
      <c r="H1140" s="94"/>
      <c r="I1140" s="94"/>
      <c r="J1140" s="94"/>
      <c r="K1140" s="94"/>
    </row>
    <row r="1141" spans="1:11" ht="15.75" customHeight="1">
      <c r="A1141" s="153" t="s">
        <v>58</v>
      </c>
      <c r="B1141" s="207" t="s">
        <v>23</v>
      </c>
      <c r="C1141" s="152">
        <v>200</v>
      </c>
      <c r="D1141" s="336">
        <f t="shared" si="72"/>
        <v>0</v>
      </c>
      <c r="E1141" s="94"/>
      <c r="F1141" s="94"/>
      <c r="G1141" s="94"/>
      <c r="H1141" s="94"/>
      <c r="I1141" s="94"/>
      <c r="J1141" s="94"/>
      <c r="K1141" s="94"/>
    </row>
    <row r="1142" spans="1:11" ht="15.75" customHeight="1">
      <c r="A1142" s="153" t="s">
        <v>58</v>
      </c>
      <c r="B1142" s="207" t="s">
        <v>200</v>
      </c>
      <c r="C1142" s="152">
        <v>300</v>
      </c>
      <c r="D1142" s="336">
        <f t="shared" si="72"/>
        <v>0</v>
      </c>
      <c r="E1142" s="94"/>
      <c r="F1142" s="94"/>
      <c r="G1142" s="94"/>
      <c r="H1142" s="94"/>
      <c r="I1142" s="94"/>
      <c r="J1142" s="94"/>
      <c r="K1142" s="94"/>
    </row>
    <row r="1143" spans="1:11" ht="15.75" customHeight="1">
      <c r="A1143" s="153" t="s">
        <v>58</v>
      </c>
      <c r="B1143" s="207" t="s">
        <v>25</v>
      </c>
      <c r="C1143" s="152">
        <v>400</v>
      </c>
      <c r="D1143" s="336">
        <f t="shared" si="72"/>
        <v>0</v>
      </c>
      <c r="E1143" s="94"/>
      <c r="F1143" s="94"/>
      <c r="G1143" s="94"/>
      <c r="H1143" s="94"/>
      <c r="I1143" s="94"/>
      <c r="J1143" s="94"/>
      <c r="K1143" s="94"/>
    </row>
    <row r="1144" spans="1:11" ht="15.75" customHeight="1">
      <c r="A1144" s="153" t="s">
        <v>58</v>
      </c>
      <c r="B1144" s="207" t="s">
        <v>201</v>
      </c>
      <c r="C1144" s="152">
        <v>500</v>
      </c>
      <c r="D1144" s="336">
        <f t="shared" si="72"/>
        <v>0</v>
      </c>
      <c r="E1144" s="94"/>
      <c r="F1144" s="94"/>
      <c r="G1144" s="94"/>
      <c r="H1144" s="94"/>
      <c r="I1144" s="94"/>
      <c r="J1144" s="94"/>
      <c r="K1144" s="94"/>
    </row>
    <row r="1145" spans="1:11" ht="15.75" customHeight="1">
      <c r="A1145" s="153" t="s">
        <v>58</v>
      </c>
      <c r="B1145" s="207" t="s">
        <v>49</v>
      </c>
      <c r="C1145" s="152">
        <v>600</v>
      </c>
      <c r="D1145" s="336">
        <f t="shared" si="72"/>
        <v>0</v>
      </c>
      <c r="E1145" s="94"/>
      <c r="F1145" s="94"/>
      <c r="G1145" s="94"/>
      <c r="H1145" s="94"/>
      <c r="I1145" s="94"/>
      <c r="J1145" s="94"/>
      <c r="K1145" s="94"/>
    </row>
    <row r="1146" spans="1:11" ht="15.75" customHeight="1">
      <c r="A1146" s="153" t="s">
        <v>58</v>
      </c>
      <c r="B1146" s="207" t="s">
        <v>386</v>
      </c>
      <c r="C1146" s="152">
        <v>700</v>
      </c>
      <c r="D1146" s="336">
        <f t="shared" si="72"/>
        <v>0</v>
      </c>
      <c r="E1146" s="94"/>
      <c r="F1146" s="94"/>
      <c r="G1146" s="94"/>
      <c r="H1146" s="94"/>
      <c r="I1146" s="94"/>
      <c r="J1146" s="94"/>
      <c r="K1146" s="94"/>
    </row>
    <row r="1147" spans="1:11" ht="15.75" customHeight="1" thickBot="1">
      <c r="A1147" s="153" t="s">
        <v>58</v>
      </c>
      <c r="B1147" s="236" t="s">
        <v>256</v>
      </c>
      <c r="C1147" s="176"/>
      <c r="D1147" s="307">
        <f t="shared" si="72"/>
        <v>0</v>
      </c>
      <c r="E1147" s="154">
        <f aca="true" t="shared" si="73" ref="E1147:K1147">SUM(E1140:E1146)</f>
        <v>0</v>
      </c>
      <c r="F1147" s="154">
        <f t="shared" si="73"/>
        <v>0</v>
      </c>
      <c r="G1147" s="154">
        <f t="shared" si="73"/>
        <v>0</v>
      </c>
      <c r="H1147" s="154">
        <f t="shared" si="73"/>
        <v>0</v>
      </c>
      <c r="I1147" s="154">
        <f t="shared" si="73"/>
        <v>0</v>
      </c>
      <c r="J1147" s="154">
        <f t="shared" si="73"/>
        <v>0</v>
      </c>
      <c r="K1147" s="154">
        <f t="shared" si="73"/>
        <v>0</v>
      </c>
    </row>
    <row r="1148" spans="1:11" ht="17.25" customHeight="1">
      <c r="A1148" s="146" t="s">
        <v>57</v>
      </c>
      <c r="B1148" s="226" t="s">
        <v>117</v>
      </c>
      <c r="C1148" s="150"/>
      <c r="D1148" s="257"/>
      <c r="E1148" s="155"/>
      <c r="F1148" s="155"/>
      <c r="G1148" s="155"/>
      <c r="H1148" s="155"/>
      <c r="I1148" s="155"/>
      <c r="J1148" s="155"/>
      <c r="K1148" s="155"/>
    </row>
    <row r="1149" spans="1:11" ht="13.5" customHeight="1">
      <c r="A1149" s="146" t="s">
        <v>59</v>
      </c>
      <c r="B1149" s="211" t="s">
        <v>248</v>
      </c>
      <c r="C1149" s="152">
        <v>720</v>
      </c>
      <c r="D1149" s="336">
        <f>SUM(E1149:K1149)</f>
        <v>0</v>
      </c>
      <c r="E1149" s="94"/>
      <c r="F1149" s="94"/>
      <c r="G1149" s="94"/>
      <c r="H1149" s="94"/>
      <c r="I1149" s="94"/>
      <c r="J1149" s="94"/>
      <c r="K1149" s="94"/>
    </row>
    <row r="1150" spans="1:11" ht="15.75" customHeight="1">
      <c r="A1150" s="153" t="s">
        <v>59</v>
      </c>
      <c r="B1150" s="211" t="s">
        <v>257</v>
      </c>
      <c r="C1150" s="152">
        <v>810</v>
      </c>
      <c r="D1150" s="336">
        <f>SUM(E1150:K1150)</f>
        <v>0</v>
      </c>
      <c r="E1150" s="94"/>
      <c r="F1150" s="94"/>
      <c r="G1150" s="94"/>
      <c r="H1150" s="94"/>
      <c r="I1150" s="94"/>
      <c r="J1150" s="94"/>
      <c r="K1150" s="94"/>
    </row>
    <row r="1151" spans="1:11" ht="15.75" customHeight="1" thickBot="1">
      <c r="A1151" s="153" t="s">
        <v>59</v>
      </c>
      <c r="B1151" s="236" t="s">
        <v>258</v>
      </c>
      <c r="C1151" s="176"/>
      <c r="D1151" s="307">
        <f>SUM(E1151:K1151)</f>
        <v>0</v>
      </c>
      <c r="E1151" s="154">
        <f aca="true" t="shared" si="74" ref="E1151:K1151">SUM(E1149:E1150)</f>
        <v>0</v>
      </c>
      <c r="F1151" s="154">
        <f t="shared" si="74"/>
        <v>0</v>
      </c>
      <c r="G1151" s="154">
        <f t="shared" si="74"/>
        <v>0</v>
      </c>
      <c r="H1151" s="154">
        <f t="shared" si="74"/>
        <v>0</v>
      </c>
      <c r="I1151" s="154">
        <f t="shared" si="74"/>
        <v>0</v>
      </c>
      <c r="J1151" s="154">
        <f t="shared" si="74"/>
        <v>0</v>
      </c>
      <c r="K1151" s="154">
        <f t="shared" si="74"/>
        <v>0</v>
      </c>
    </row>
    <row r="1152" spans="1:11" ht="13.5" customHeight="1">
      <c r="A1152" s="146" t="s">
        <v>57</v>
      </c>
      <c r="B1152" s="226" t="s">
        <v>31</v>
      </c>
      <c r="C1152" s="150"/>
      <c r="D1152" s="257"/>
      <c r="E1152" s="155"/>
      <c r="F1152" s="155"/>
      <c r="G1152" s="155"/>
      <c r="H1152" s="155"/>
      <c r="I1152" s="155"/>
      <c r="J1152" s="155"/>
      <c r="K1152" s="155"/>
    </row>
    <row r="1153" spans="1:11" ht="15.75" customHeight="1">
      <c r="A1153" s="146" t="s">
        <v>57</v>
      </c>
      <c r="B1153" s="211" t="s">
        <v>203</v>
      </c>
      <c r="C1153" s="152">
        <v>910</v>
      </c>
      <c r="D1153" s="336">
        <f aca="true" t="shared" si="75" ref="D1153:D1161">SUM(E1153:K1153)</f>
        <v>0</v>
      </c>
      <c r="E1153" s="94"/>
      <c r="F1153" s="94"/>
      <c r="G1153" s="94"/>
      <c r="H1153" s="94"/>
      <c r="I1153" s="94"/>
      <c r="J1153" s="94"/>
      <c r="K1153" s="94"/>
    </row>
    <row r="1154" spans="1:11" ht="15.75" customHeight="1">
      <c r="A1154" s="146" t="s">
        <v>57</v>
      </c>
      <c r="B1154" s="211" t="s">
        <v>184</v>
      </c>
      <c r="C1154" s="152">
        <v>920</v>
      </c>
      <c r="D1154" s="336">
        <f t="shared" si="75"/>
        <v>0</v>
      </c>
      <c r="E1154" s="94"/>
      <c r="F1154" s="94"/>
      <c r="G1154" s="94"/>
      <c r="H1154" s="94"/>
      <c r="I1154" s="94"/>
      <c r="J1154" s="94"/>
      <c r="K1154" s="94"/>
    </row>
    <row r="1155" spans="1:11" ht="15.75" customHeight="1">
      <c r="A1155" s="146" t="s">
        <v>57</v>
      </c>
      <c r="B1155" s="211" t="s">
        <v>185</v>
      </c>
      <c r="C1155" s="152">
        <v>930</v>
      </c>
      <c r="D1155" s="336">
        <f t="shared" si="75"/>
        <v>0</v>
      </c>
      <c r="E1155" s="94"/>
      <c r="F1155" s="94"/>
      <c r="G1155" s="94"/>
      <c r="H1155" s="94"/>
      <c r="I1155" s="94"/>
      <c r="J1155" s="94"/>
      <c r="K1155" s="94"/>
    </row>
    <row r="1156" spans="1:11" ht="15.75" customHeight="1">
      <c r="A1156" s="146" t="s">
        <v>57</v>
      </c>
      <c r="B1156" s="211" t="s">
        <v>238</v>
      </c>
      <c r="C1156" s="152">
        <v>940</v>
      </c>
      <c r="D1156" s="336">
        <f t="shared" si="75"/>
        <v>0</v>
      </c>
      <c r="E1156" s="94"/>
      <c r="F1156" s="94"/>
      <c r="G1156" s="94"/>
      <c r="H1156" s="94"/>
      <c r="I1156" s="94"/>
      <c r="J1156" s="94"/>
      <c r="K1156" s="94"/>
    </row>
    <row r="1157" spans="1:11" ht="15.75" customHeight="1">
      <c r="A1157" s="146" t="s">
        <v>57</v>
      </c>
      <c r="B1157" s="211" t="s">
        <v>282</v>
      </c>
      <c r="C1157" s="152">
        <v>950</v>
      </c>
      <c r="D1157" s="336">
        <f t="shared" si="75"/>
        <v>0</v>
      </c>
      <c r="E1157" s="94"/>
      <c r="F1157" s="94"/>
      <c r="G1157" s="94"/>
      <c r="H1157" s="94"/>
      <c r="I1157" s="94"/>
      <c r="J1157" s="94"/>
      <c r="K1157" s="94"/>
    </row>
    <row r="1158" spans="1:11" ht="15.75" customHeight="1">
      <c r="A1158" s="10"/>
      <c r="B1158" s="205" t="s">
        <v>317</v>
      </c>
      <c r="C1158" s="42">
        <v>960</v>
      </c>
      <c r="D1158" s="350">
        <f t="shared" si="75"/>
        <v>0</v>
      </c>
      <c r="E1158" s="94"/>
      <c r="F1158" s="94"/>
      <c r="G1158" s="94"/>
      <c r="H1158" s="94"/>
      <c r="I1158" s="94"/>
      <c r="J1158" s="94"/>
      <c r="K1158" s="94"/>
    </row>
    <row r="1159" spans="1:11" ht="15.75" customHeight="1">
      <c r="A1159" s="146" t="s">
        <v>57</v>
      </c>
      <c r="B1159" s="211" t="s">
        <v>188</v>
      </c>
      <c r="C1159" s="152">
        <v>990</v>
      </c>
      <c r="D1159" s="336">
        <f t="shared" si="75"/>
        <v>0</v>
      </c>
      <c r="E1159" s="156"/>
      <c r="F1159" s="156"/>
      <c r="G1159" s="156"/>
      <c r="H1159" s="156"/>
      <c r="I1159" s="156"/>
      <c r="J1159" s="156"/>
      <c r="K1159" s="156"/>
    </row>
    <row r="1160" spans="1:11" ht="15.75" customHeight="1" thickBot="1">
      <c r="A1160" s="146" t="s">
        <v>57</v>
      </c>
      <c r="B1160" s="211" t="s">
        <v>189</v>
      </c>
      <c r="C1160" s="157">
        <v>9700</v>
      </c>
      <c r="D1160" s="258">
        <f>SUM(E1160:K1160)</f>
        <v>0</v>
      </c>
      <c r="E1160" s="127">
        <f>SUM(E1153:E1159)</f>
        <v>0</v>
      </c>
      <c r="F1160" s="127">
        <f aca="true" t="shared" si="76" ref="F1160:K1160">SUM(F1153:F1159)</f>
        <v>0</v>
      </c>
      <c r="G1160" s="127">
        <f t="shared" si="76"/>
        <v>0</v>
      </c>
      <c r="H1160" s="127">
        <f t="shared" si="76"/>
        <v>0</v>
      </c>
      <c r="I1160" s="127">
        <f t="shared" si="76"/>
        <v>0</v>
      </c>
      <c r="J1160" s="127">
        <f t="shared" si="76"/>
        <v>0</v>
      </c>
      <c r="K1160" s="127">
        <f t="shared" si="76"/>
        <v>0</v>
      </c>
    </row>
    <row r="1161" spans="1:11" ht="15.75" customHeight="1">
      <c r="A1161" s="146" t="s">
        <v>57</v>
      </c>
      <c r="B1161" s="1" t="str">
        <f>IF(H2="","Net Position",CONCATENATE("Net Position, ",LOOKUP(H2,T2:T8,V2:V8)))</f>
        <v>Net Position, June 30, 2015</v>
      </c>
      <c r="C1161" s="152">
        <v>2780</v>
      </c>
      <c r="D1161" s="336">
        <f t="shared" si="75"/>
        <v>0</v>
      </c>
      <c r="E1161" s="94"/>
      <c r="F1161" s="94"/>
      <c r="G1161" s="94"/>
      <c r="H1161" s="94"/>
      <c r="I1161" s="94"/>
      <c r="J1161" s="94"/>
      <c r="K1161" s="94"/>
    </row>
    <row r="1162" spans="1:11" ht="17.25" customHeight="1">
      <c r="A1162" s="146" t="s">
        <v>57</v>
      </c>
      <c r="B1162" s="216" t="s">
        <v>118</v>
      </c>
      <c r="C1162" s="151"/>
      <c r="D1162" s="257"/>
      <c r="E1162" s="155"/>
      <c r="F1162" s="155"/>
      <c r="G1162" s="155"/>
      <c r="H1162" s="155"/>
      <c r="I1162" s="155"/>
      <c r="J1162" s="155"/>
      <c r="K1162" s="155"/>
    </row>
    <row r="1163" spans="1:11" ht="20.25" customHeight="1" thickBot="1">
      <c r="A1163" s="146" t="s">
        <v>57</v>
      </c>
      <c r="B1163" s="408" t="s">
        <v>411</v>
      </c>
      <c r="C1163" s="152"/>
      <c r="D1163" s="354">
        <f>SUM(E1163:K1163)</f>
        <v>0</v>
      </c>
      <c r="E1163" s="158">
        <f>E1147+E1151+E1160+E1161</f>
        <v>0</v>
      </c>
      <c r="F1163" s="158">
        <f aca="true" t="shared" si="77" ref="F1163:K1163">F1147+F1151+F1160+F1161</f>
        <v>0</v>
      </c>
      <c r="G1163" s="158">
        <f t="shared" si="77"/>
        <v>0</v>
      </c>
      <c r="H1163" s="158">
        <f t="shared" si="77"/>
        <v>0</v>
      </c>
      <c r="I1163" s="158">
        <f t="shared" si="77"/>
        <v>0</v>
      </c>
      <c r="J1163" s="158">
        <f t="shared" si="77"/>
        <v>0</v>
      </c>
      <c r="K1163" s="158">
        <f t="shared" si="77"/>
        <v>0</v>
      </c>
    </row>
    <row r="1164" spans="1:11" ht="9.75" customHeight="1" thickTop="1">
      <c r="A1164" s="146" t="s">
        <v>57</v>
      </c>
      <c r="B1164" s="161"/>
      <c r="C1164" s="161"/>
      <c r="D1164" s="356"/>
      <c r="E1164" s="147"/>
      <c r="F1164" s="147"/>
      <c r="G1164" s="147"/>
      <c r="H1164" s="147"/>
      <c r="I1164" s="147"/>
      <c r="J1164" s="147"/>
      <c r="K1164" s="147"/>
    </row>
    <row r="1165" spans="1:11" ht="15.75">
      <c r="A1165" s="146" t="s">
        <v>57</v>
      </c>
      <c r="B1165" s="161" t="s">
        <v>33</v>
      </c>
      <c r="C1165" s="161"/>
      <c r="D1165" s="351"/>
      <c r="E1165" s="147"/>
      <c r="F1165" s="162"/>
      <c r="G1165" s="147"/>
      <c r="H1165" s="147"/>
      <c r="I1165" s="147"/>
      <c r="J1165" s="147"/>
      <c r="K1165" s="147"/>
    </row>
    <row r="1166" spans="1:11" ht="15.75">
      <c r="A1166" s="153"/>
      <c r="B1166" s="161"/>
      <c r="C1166" s="161"/>
      <c r="D1166" s="351"/>
      <c r="E1166" s="147"/>
      <c r="F1166" s="162"/>
      <c r="G1166" s="147"/>
      <c r="H1166" s="147"/>
      <c r="I1166" s="147"/>
      <c r="J1166" s="147"/>
      <c r="K1166" s="147"/>
    </row>
    <row r="1167" spans="1:11" ht="15.75">
      <c r="A1167" s="153"/>
      <c r="B1167" s="161"/>
      <c r="C1167" s="161"/>
      <c r="D1167" s="351"/>
      <c r="E1167" s="147"/>
      <c r="F1167" s="147"/>
      <c r="G1167" s="147"/>
      <c r="H1167" s="147"/>
      <c r="I1167" s="147"/>
      <c r="J1167" s="147"/>
      <c r="K1167" s="147"/>
    </row>
    <row r="1168" ht="15.75">
      <c r="A1168" s="9" t="s">
        <v>62</v>
      </c>
    </row>
    <row r="1248" spans="19:23" ht="15.75">
      <c r="S1248" s="433"/>
      <c r="U1248" s="433"/>
      <c r="V1248" s="433"/>
      <c r="W1248" s="433"/>
    </row>
    <row r="1249" spans="19:23" ht="15.75">
      <c r="S1249" s="433"/>
      <c r="T1249" s="434"/>
      <c r="U1249" s="433"/>
      <c r="V1249" s="433"/>
      <c r="W1249" s="433"/>
    </row>
    <row r="1250" spans="19:23" ht="15.75">
      <c r="S1250" s="433"/>
      <c r="T1250" s="434"/>
      <c r="U1250" s="433"/>
      <c r="V1250" s="433"/>
      <c r="W1250" s="433"/>
    </row>
    <row r="1251" spans="19:23" ht="15.75">
      <c r="S1251" s="433"/>
      <c r="T1251" s="434"/>
      <c r="U1251" s="433"/>
      <c r="V1251" s="433"/>
      <c r="W1251" s="433"/>
    </row>
    <row r="1252" spans="19:23" ht="15.75">
      <c r="S1252" s="433"/>
      <c r="T1252" s="434"/>
      <c r="U1252" s="433"/>
      <c r="V1252" s="433"/>
      <c r="W1252" s="433"/>
    </row>
    <row r="1253" spans="19:23" ht="15.75">
      <c r="S1253" s="433"/>
      <c r="T1253" s="434"/>
      <c r="U1253" s="433"/>
      <c r="V1253" s="433"/>
      <c r="W1253" s="433"/>
    </row>
    <row r="1254" spans="19:23" ht="15.75">
      <c r="S1254" s="433"/>
      <c r="T1254" s="434"/>
      <c r="U1254" s="433"/>
      <c r="V1254" s="433"/>
      <c r="W1254" s="433"/>
    </row>
    <row r="1255" spans="19:23" ht="15.75">
      <c r="S1255" s="433"/>
      <c r="T1255" s="434"/>
      <c r="U1255" s="433"/>
      <c r="V1255" s="433"/>
      <c r="W1255" s="433"/>
    </row>
    <row r="1256" spans="19:23" ht="15.75">
      <c r="S1256" s="433"/>
      <c r="T1256" s="434"/>
      <c r="U1256" s="433"/>
      <c r="V1256" s="433"/>
      <c r="W1256" s="433"/>
    </row>
    <row r="1257" spans="19:23" ht="15.75">
      <c r="S1257" s="433"/>
      <c r="T1257" s="434"/>
      <c r="U1257" s="433"/>
      <c r="V1257" s="433"/>
      <c r="W1257" s="433"/>
    </row>
    <row r="1258" spans="19:23" ht="15.75">
      <c r="S1258" s="433"/>
      <c r="T1258" s="434"/>
      <c r="U1258" s="433"/>
      <c r="V1258" s="433"/>
      <c r="W1258" s="433"/>
    </row>
    <row r="1259" spans="19:23" ht="15.75">
      <c r="S1259" s="433"/>
      <c r="T1259" s="434"/>
      <c r="U1259" s="433"/>
      <c r="V1259" s="433"/>
      <c r="W1259" s="433"/>
    </row>
    <row r="1260" spans="19:23" ht="15.75">
      <c r="S1260" s="433"/>
      <c r="T1260" s="434"/>
      <c r="U1260" s="433"/>
      <c r="V1260" s="433"/>
      <c r="W1260" s="433"/>
    </row>
    <row r="1261" spans="19:23" ht="15.75">
      <c r="S1261" s="433"/>
      <c r="T1261" s="434"/>
      <c r="U1261" s="433"/>
      <c r="V1261" s="433"/>
      <c r="W1261" s="433"/>
    </row>
    <row r="1262" spans="19:23" ht="15.75">
      <c r="S1262" s="433"/>
      <c r="T1262" s="434"/>
      <c r="U1262" s="433"/>
      <c r="V1262" s="433"/>
      <c r="W1262" s="433"/>
    </row>
    <row r="1263" spans="19:23" ht="15.75">
      <c r="S1263" s="433"/>
      <c r="T1263" s="434"/>
      <c r="U1263" s="433"/>
      <c r="V1263" s="433"/>
      <c r="W1263" s="433"/>
    </row>
    <row r="1264" spans="19:23" ht="15.75">
      <c r="S1264" s="433"/>
      <c r="T1264" s="434"/>
      <c r="U1264" s="433"/>
      <c r="V1264" s="433"/>
      <c r="W1264" s="433"/>
    </row>
    <row r="1265" spans="19:23" ht="15.75">
      <c r="S1265" s="433"/>
      <c r="T1265" s="434"/>
      <c r="U1265" s="433"/>
      <c r="V1265" s="433"/>
      <c r="W1265" s="433"/>
    </row>
    <row r="1266" spans="19:23" ht="15.75">
      <c r="S1266" s="433"/>
      <c r="T1266" s="434"/>
      <c r="U1266" s="433"/>
      <c r="V1266" s="433"/>
      <c r="W1266" s="433"/>
    </row>
    <row r="1267" spans="19:23" ht="15.75">
      <c r="S1267" s="433"/>
      <c r="T1267" s="434"/>
      <c r="U1267" s="433"/>
      <c r="V1267" s="433"/>
      <c r="W1267" s="433"/>
    </row>
    <row r="1268" spans="19:23" ht="15.75">
      <c r="S1268" s="433"/>
      <c r="T1268" s="434"/>
      <c r="U1268" s="433"/>
      <c r="V1268" s="433"/>
      <c r="W1268" s="433"/>
    </row>
    <row r="1269" spans="19:23" ht="15.75">
      <c r="S1269" s="433"/>
      <c r="T1269" s="434"/>
      <c r="U1269" s="433"/>
      <c r="V1269" s="433"/>
      <c r="W1269" s="433"/>
    </row>
    <row r="1270" spans="19:23" ht="15.75">
      <c r="S1270" s="433"/>
      <c r="T1270" s="434"/>
      <c r="U1270" s="433"/>
      <c r="V1270" s="433"/>
      <c r="W1270" s="433"/>
    </row>
    <row r="1271" spans="19:23" ht="15.75">
      <c r="S1271" s="433"/>
      <c r="T1271" s="434"/>
      <c r="U1271" s="433"/>
      <c r="V1271" s="433"/>
      <c r="W1271" s="433"/>
    </row>
    <row r="1272" spans="19:23" ht="15.75">
      <c r="S1272" s="433"/>
      <c r="T1272" s="434"/>
      <c r="U1272" s="433"/>
      <c r="V1272" s="433"/>
      <c r="W1272" s="433"/>
    </row>
    <row r="1273" spans="19:23" ht="15.75">
      <c r="S1273" s="433"/>
      <c r="T1273" s="434"/>
      <c r="U1273" s="433"/>
      <c r="V1273" s="433"/>
      <c r="W1273" s="433"/>
    </row>
    <row r="1274" spans="19:23" ht="15.75">
      <c r="S1274" s="433"/>
      <c r="T1274" s="434"/>
      <c r="U1274" s="433"/>
      <c r="V1274" s="433"/>
      <c r="W1274" s="433"/>
    </row>
    <row r="1275" spans="19:23" ht="15.75">
      <c r="S1275" s="433"/>
      <c r="T1275" s="434"/>
      <c r="U1275" s="433"/>
      <c r="V1275" s="433"/>
      <c r="W1275" s="433"/>
    </row>
    <row r="1276" spans="19:23" ht="15.75">
      <c r="S1276" s="433"/>
      <c r="T1276" s="434"/>
      <c r="U1276" s="433"/>
      <c r="V1276" s="433"/>
      <c r="W1276" s="433"/>
    </row>
    <row r="1277" spans="19:23" ht="15.75">
      <c r="S1277" s="433"/>
      <c r="T1277" s="434"/>
      <c r="U1277" s="433"/>
      <c r="V1277" s="433"/>
      <c r="W1277" s="433"/>
    </row>
    <row r="1278" spans="19:23" ht="15.75">
      <c r="S1278" s="433"/>
      <c r="T1278" s="434"/>
      <c r="U1278" s="433"/>
      <c r="V1278" s="433"/>
      <c r="W1278" s="433"/>
    </row>
    <row r="1279" spans="19:23" ht="15.75">
      <c r="S1279" s="433"/>
      <c r="T1279" s="434"/>
      <c r="U1279" s="433"/>
      <c r="V1279" s="433"/>
      <c r="W1279" s="433"/>
    </row>
    <row r="1280" spans="19:23" ht="15.75">
      <c r="S1280" s="433"/>
      <c r="T1280" s="434"/>
      <c r="U1280" s="433"/>
      <c r="V1280" s="433"/>
      <c r="W1280" s="433"/>
    </row>
    <row r="1281" spans="19:23" ht="15.75">
      <c r="S1281" s="433"/>
      <c r="T1281" s="434"/>
      <c r="U1281" s="433"/>
      <c r="V1281" s="433"/>
      <c r="W1281" s="433"/>
    </row>
    <row r="1282" spans="19:23" ht="15.75">
      <c r="S1282" s="433"/>
      <c r="T1282" s="434"/>
      <c r="U1282" s="433"/>
      <c r="V1282" s="433"/>
      <c r="W1282" s="433"/>
    </row>
    <row r="1283" spans="19:23" ht="15.75">
      <c r="S1283" s="433"/>
      <c r="T1283" s="434"/>
      <c r="U1283" s="433"/>
      <c r="V1283" s="433"/>
      <c r="W1283" s="433"/>
    </row>
    <row r="1284" spans="19:23" ht="15.75">
      <c r="S1284" s="433"/>
      <c r="T1284" s="434"/>
      <c r="U1284" s="433"/>
      <c r="V1284" s="433"/>
      <c r="W1284" s="433"/>
    </row>
    <row r="1285" ht="15.75">
      <c r="T1285" s="434"/>
    </row>
  </sheetData>
  <sheetProtection/>
  <mergeCells count="6">
    <mergeCell ref="B1071:B1073"/>
    <mergeCell ref="C1071:C1073"/>
    <mergeCell ref="B1136:B1138"/>
    <mergeCell ref="C1136:C1138"/>
    <mergeCell ref="B177:C177"/>
    <mergeCell ref="B679:C679"/>
  </mergeCells>
  <dataValidations count="5">
    <dataValidation type="decimal" operator="lessThanOrEqual" allowBlank="1" showInputMessage="1" showErrorMessage="1" promptTitle="Local Capital Improvement" prompt="The district may levy up to 1.50 mills for Local Capital Improvement capital outlay expenditures allowable under Section 1011.71, Florida Statutes." errorTitle="Millage Error" error="Local Capital Improvement tax millage cannot exceed 1.50 mills." sqref="C24">
      <formula1>1.5</formula1>
    </dataValidation>
    <dataValidation type="decimal" operator="lessThanOrEqual" allowBlank="1" showInputMessage="1" showErrorMessage="1" promptTitle="Discretionary Cap. Improvement" prompt="The district may levy up to 0.25 additional mills for payments due under a lease-purchase agreement. If the district levies this amount, the Discretionary Operating millage must be reduced by an equal millage." errorTitle="Millage Error" error="Capital Improvement Discretionary tax millage cannot exceed 0.25 mills." sqref="C26">
      <formula1>0.25</formula1>
    </dataValidation>
    <dataValidation type="decimal" operator="lessThanOrEqual" allowBlank="1" showInputMessage="1" showErrorMessage="1" promptTitle="Discretionary Operating" prompt="The district may levy up to 0.748 mills for Discretionary Operating tax. If the district intends to levy the Discretionary Capital Improvement tax, the Discretionary Operating millage should be reduced by an equal millage." errorTitle="Millage Error" error="Current Operating Discretionary tax millage cannot exceed 0.748 mills." sqref="C18">
      <formula1>0.748</formula1>
    </dataValidation>
    <dataValidation type="list" allowBlank="1" showInputMessage="1" showErrorMessage="1" sqref="H2">
      <formula1>$T$1:$T$8</formula1>
    </dataValidation>
    <dataValidation type="list" allowBlank="1" showInputMessage="1" showErrorMessage="1" sqref="H1">
      <formula1>$S$1:$S$69</formula1>
    </dataValidation>
  </dataValidations>
  <printOptions horizontalCentered="1"/>
  <pageMargins left="0.5" right="0.5" top="0.5" bottom="0.5" header="0" footer="0"/>
  <pageSetup fitToHeight="1" fitToWidth="1" horizontalDpi="600" verticalDpi="600" orientation="landscape" paperSize="5"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Cheryl Dunn</dc:creator>
  <cp:keywords/>
  <dc:description/>
  <cp:lastModifiedBy>STEVENS, JANIS</cp:lastModifiedBy>
  <cp:lastPrinted>2014-09-15T20:15:43Z</cp:lastPrinted>
  <dcterms:created xsi:type="dcterms:W3CDTF">2001-04-19T18:50:16Z</dcterms:created>
  <dcterms:modified xsi:type="dcterms:W3CDTF">2015-06-19T17:11:39Z</dcterms:modified>
  <cp:category/>
  <cp:version/>
  <cp:contentType/>
  <cp:contentStatus/>
</cp:coreProperties>
</file>