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5" yWindow="2145" windowWidth="7725" windowHeight="6840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'ESE348'!$B$1:$D$78</definedName>
    <definedName name="ACwvu.Gen._.Fund._.Dist._.Pg._.15." localSheetId="0" hidden="1">'ESE348'!$B$81:$K$114</definedName>
    <definedName name="ACwvu.Gen._.Fund._.Dist._.Pg._.16." localSheetId="0" hidden="1">'ESE348'!$B$117:$D$155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'ESE348'!$B$1287:$K$1322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'ESE348'!$B$1:$D$78</definedName>
    <definedName name="Swvu.Gen._.Fund._.Dist._.Pg._.15." localSheetId="0" hidden="1">'ESE348'!$B$81:$K$114</definedName>
    <definedName name="Swvu.Gen._.Fund._.Dist._.Pg._.16." localSheetId="0" hidden="1">'ESE348'!$B$117:$D$155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rn.All._.Funds." hidden="1">{"Pg  1-General Fund",#N/A,FALSE,"ESE348";"Pg  2-General Fund",#N/A,FALSE,"ESE348";"Pg  3-General Fund",#N/A,FALSE,"ESE348";"Pg  4-Food Services",#N/A,FALSE,"ESE348";"Pg  5-Food Services",#N/A,FALSE,"ESE348";"Pg  6-Other Federal Programs",#N/A,FALSE,"ESE348";"Pg  7-Other Federal Programs",#N/A,FALSE,"ESE348";"Pg  8-Federal Stimulus",#N/A,FALSE,"ESE348";"Pg  9-Targeted ARRA",#N/A,FALSE,"ESE348";"Pg 10-Other ARRA",#N/A,FALSE,"ESE348";"Pg 11-Race to the Top",#N/A,FALSE,"ESE348";"Pg 12-Msc Special Projects",#N/A,FALSE,"ESE348";"Pg 13-Debt Service",#N/A,FALSE,"ESE348";"Pg 14-Capital Projects",#N/A,FALSE,"ESE348";"Pg 15-Capital Projects",#N/A,FALSE,"ESE348";"Pg 16-Permanent Fund",#N/A,FALSE,"ESE348";"Pg 17-Enterprise Funds",#N/A,FALSE,"ESE348";"Pg 18-Internal Service Funds",#N/A,FALSE,"ESE348";"Pg 19-School Internal Funds",#N/A,FALSE,"ESE348";"Pg 20-Long-Term Liabilities",#N/A,FALSE,"ESE348";"Pg 21-Categorical Programs",#N/A,FALSE,"ESE348";"Pg 22-Subobject and Other",#N/A,FALSE,"ESE348";"Pg 23-Subobject and Other",#N/A,FALSE,"ESE348";"Pg 24-Subobject and Other",#N/A,FALSE,"ESE348";"Pg 25-VPK Expenditures",#N/A,FALSE,"ESE348"}</definedName>
    <definedName name="wrn.All._.Special._.Revenue._.Funds." hidden="1">{"Pg  4-Food Services",#N/A,FALSE,"ESE348";"Pg  5-Food Services",#N/A,FALSE,"ESE348";"Pg  6-Other Federal Programs",#N/A,FALSE,"ESE348";"Pg  7-Other Federal Programs",#N/A,FALSE,"ESE348";"Pg  8-Federal Stimulus",#N/A,FALSE,"ESE348";"Pg  9-Targeted ARRA",#N/A,FALSE,"ESE348";"Pg 10-Other ARRA",#N/A,FALSE,"ESE348";"Pg 11-Race to the Top",#N/A,FALSE,"ESE348";"Pg 12-Msc Special Projects",#N/A,FALSE,"ESE348"}</definedName>
    <definedName name="wrn.Exhibit._.K._.1._.General._.Fund." hidden="1">{"Pg  1-General Fund",#N/A,FALSE,"ESE348";"Pg  2-General Fund",#N/A,FALSE,"ESE348";"Pg  3-General Fund",#N/A,FALSE,"ESE348"}</definedName>
    <definedName name="wrn.Exhibit._.K._.2._.Food._.Services." hidden="1">{"Pg  4-Food Services",#N/A,FALSE,"ESE348";"Pg  5-Food Services",#N/A,FALSE,"ESE348"}</definedName>
    <definedName name="wrn.Exhibit._.K._.3._.Other._.Federal._.Programs." hidden="1">{"Pg  6-Other Federal Programs",#N/A,FALSE,"ESE348";"Pg  7-Other Federal Programs",#N/A,FALSE,"ESE348"}</definedName>
    <definedName name="wrn.Exhibit._.K._.4._.Federal._.Stimulus." hidden="1">{"Pg  8-Federal Stimulus",#N/A,FALSE,"ESE348";"Pg  9-Targeted ARRA",#N/A,FALSE,"ESE348";"Pg 10-Other ARRA",#N/A,FALSE,"ESE348";"Pg 11-Race to the Top",#N/A,FALSE,"ESE348"}</definedName>
    <definedName name="wrn.Exhibit._.K._.5._.Miscellaneous._.Special._.Revenue." hidden="1">{"Pg 12-Msc Special Projects",#N/A,FALSE,"ESE348"}</definedName>
    <definedName name="wrn.Exhibit._.K._.6._.Debt._.Service." hidden="1">{"Pg 13-Debt Service",#N/A,FALSE,"ESE348"}</definedName>
    <definedName name="wrn.Exhibit._.K._.7._.Capital._.Projects." hidden="1">{"Pg 14-Capital Projects",#N/A,FALSE,"ESE348";"Pg 15-Capital Projects",#N/A,FALSE,"ESE348"}</definedName>
    <definedName name="wrn.Exhibit._.K._.8._.Permanent._.Fund." hidden="1">{"Pg 16-Permanent Fund",#N/A,FALSE,"ESE348"}</definedName>
    <definedName name="wrn.Exhibit._.K._.9._.Enterprise._.Funds." hidden="1">{"Pg 17-Enterprise Funds",#N/A,FALSE,"ESE348"}</definedName>
    <definedName name="wrn.Exhibit._.K10._.Internal._.Service._.Funds." hidden="1">{"Pg 18-Internal Service Funds",#N/A,FALSE,"ESE348"}</definedName>
    <definedName name="wrn.Exhibit._.K11._.School._.Internal._.Funds." hidden="1">{"Pg 19-School Internal Funds",#N/A,FALSE,"ESE348"}</definedName>
    <definedName name="wrn.Exhibit._.K12._.LongTerm._.Liabilities." hidden="1">{"Pg 20-Long-Term Liabilities",#N/A,FALSE,"ESE348"}</definedName>
    <definedName name="wrn.Exhibit._.K13._.Categorical._.Programs." hidden="1">{"Pg 21-Categorical Programs",#N/A,FALSE,"ESE348"}</definedName>
    <definedName name="wrn.Exhibit._.K14._.Subobject._.and._.Other._.Data." hidden="1">{"Pg 22-Subobject and Other",#N/A,FALSE,"ESE348";"Pg 23-Subobject and Other",#N/A,FALSE,"ESE348";"Pg 24-Subobject and Other",#N/A,FALSE,"ESE348"}</definedName>
    <definedName name="wrn.Exhibit._.K15._.VPK._.Expenditures." hidden="1">{"Pg 25-VPK Expenditures",#N/A,FALSE,"ESE348"}</definedName>
    <definedName name="wvu.Cap._.Proj._.Dist._.Pg._.28." localSheetId="0" hidden="1">{TRUE,TRUE,0.4,-15.8,385.2,202.8,FALSE,FALSE,TRUE,FALSE,0,2,#N/A,499,#N/A,2.182795698924731,10.23076923076923,1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2.182795698924731,10.23076923076923,1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2.182795698924731,10.23076923076923,1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2.182795698924731,10.23076923076923,1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2.1344086021505375,8.341463414634147,1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2.6923076923076925,11.565217391304348,1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2.182795698924731,10.56,1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2.182795698924731,10.692307692307692,1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2.182795698924731,12.80952380952381,1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2.6923076923076925,8.028571428571428,1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3.150537634408602,11.423076923076923,1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2.182795698924731,8.457142857142857,1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2.182795698924731,8.285714285714286,1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2.182795698924731,10.56,1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2.182795698924731,10.23076923076923,1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2.182795698924731,8.272727272727273,1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2.182795698924731,8.263157894736842,1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2.182795698924731,9.4,1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2.182795698924731,10.52,1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2.1344086021505375,8.06060606060606,1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407E2B7_C776_4698_8F62_795803B25B12_.wvu.PrintArea" localSheetId="0" hidden="1">'ESE348'!$B$822:$N$868</definedName>
    <definedName name="Z_1EE8C1BF_2146_4F25_B978_93DE1FE38DFE_.wvu.PrintArea" localSheetId="0" hidden="1">'ESE348'!$B$201:$D$251</definedName>
    <definedName name="Z_20216AFA_34BA_48E8_88DC_B3CA131111B0_.wvu.PrintArea" localSheetId="0" hidden="1">'ESE348'!$B$1287:$K$1322</definedName>
    <definedName name="Z_224E63C2_76C4_424C_9AB8_96FA0161C1B4_.wvu.PrintArea" localSheetId="0" hidden="1">'ESE348'!$B$1003:$K$1061</definedName>
    <definedName name="Z_2F522E3F_3DA6_49D7_9FB3_A012FCB28C0E_.wvu.PrintArea" localSheetId="0" hidden="1">'ESE348'!$B$117:$D$155</definedName>
    <definedName name="Z_3942397B_3879_45D8_BA36_319D871562BA_.wvu.PrintArea" localSheetId="0" hidden="1">'ESE348'!$B$765:$N$819</definedName>
    <definedName name="Z_3AF6B0A1_A36B_415C_A382_3C74526839CE_.wvu.PrintArea" localSheetId="0" hidden="1">'ESE348'!$B$254:$D$296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'ESE348'!$B$1:$D$78</definedName>
    <definedName name="Z_3CE4EDCD_5341_11D4_97EA_00C04F478EEB_.wvu.PrintArea" localSheetId="0" hidden="1">'ESE348'!$B$81:$K$114</definedName>
    <definedName name="Z_3CE4EDCE_5341_11D4_97EA_00C04F478EEB_.wvu.PrintArea" localSheetId="0" hidden="1">'ESE348'!$B$117:$D$155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'ESE348'!$B$1:$D$78</definedName>
    <definedName name="Z_5037256D_491D_11D4_97E1_00C04F478EEB_.wvu.PrintArea" localSheetId="0" hidden="1">'ESE348'!$B$81:$K$114</definedName>
    <definedName name="Z_5037256E_491D_11D4_97E1_00C04F478EEB_.wvu.PrintArea" localSheetId="0" hidden="1">'ESE348'!$B$117:$D$155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53066F5_AEBB_4CD0_902C_27300F97128E_.wvu.PrintArea" localSheetId="0" hidden="1">'ESE348'!$B$871:$K$939</definedName>
    <definedName name="Z_553066F5_AEBB_4CD0_902C_27300F97128E_.wvu.PrintTitles" localSheetId="0" hidden="1">'ESE348'!$871:$873</definedName>
    <definedName name="Z_5D59558E_73C0_4E1E_9DD9_F96F8DE8089B_.wvu.PrintArea" localSheetId="0" hidden="1">'ESE348'!$B$365:$G$400</definedName>
    <definedName name="Z_60D78D13_3CA5_464E_908E_1EF38A83E414_.wvu.PrintArea" localSheetId="0" hidden="1">'ESE348'!$B$299:$K$362</definedName>
    <definedName name="Z_60D78D13_3CA5_464E_908E_1EF38A83E414_.wvu.PrintTitles" localSheetId="0" hidden="1">'ESE348'!$299:$301</definedName>
    <definedName name="Z_6850CC36_8FBD_411A_AE6E_4D56D4D3C406_.wvu.PrintArea" localSheetId="0" hidden="1">'ESE348'!$B$942:$K$1000</definedName>
    <definedName name="Z_8183138D_42FC_4EC0_94B0_D7221024B3F3_.wvu.PrintArea" localSheetId="0" hidden="1">'ESE348'!$B$676:$K$762</definedName>
    <definedName name="Z_8183138D_42FC_4EC0_94B0_D7221024B3F3_.wvu.PrintTitles" localSheetId="0" hidden="1">'ESE348'!$676:$678</definedName>
    <definedName name="Z_89F9436A_B0CD_4FE6_9787_D84DC03290C9_.wvu.PrintArea" localSheetId="0" hidden="1">'ESE348'!$B$469:$K$532</definedName>
    <definedName name="Z_89F9436A_B0CD_4FE6_9787_D84DC03290C9_.wvu.PrintTitles" localSheetId="0" hidden="1">'ESE348'!$469:$471</definedName>
    <definedName name="Z_8A6C1307_6FAD_4D84_84CE_0C5D2D36ABDF_.wvu.PrintArea" localSheetId="0" hidden="1">'ESE348'!$B$1064:$G$1087</definedName>
    <definedName name="Z_92F80BC5_C6C5_47CA_9FD4_37E5C891AACC_.wvu.PrintArea" localSheetId="0" hidden="1">'ESE348'!$B$403:$K$466</definedName>
    <definedName name="Z_92F80BC5_C6C5_47CA_9FD4_37E5C891AACC_.wvu.PrintTitles" localSheetId="0" hidden="1">'ESE348'!$403:$405</definedName>
    <definedName name="Z_99306A7B_DA53_4204_B1E2_58FD6469847A_.wvu.PrintArea" localSheetId="0" hidden="1">'ESE348'!$B$158:$D$198</definedName>
    <definedName name="Z_A6732200_49D2_4C9C_B2AC_8740DEA2D4B9_.wvu.PrintArea" localSheetId="0" hidden="1">'ESE348'!$B$601:$K$673</definedName>
    <definedName name="Z_A6732200_49D2_4C9C_B2AC_8740DEA2D4B9_.wvu.PrintTitles" localSheetId="0" hidden="1">'ESE348'!$601:$603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CF37C1BC_C07A_469D_8974_3BE69B2D129F_.wvu.PrintArea" localSheetId="0" hidden="1">'ESE348'!$B$535:$K$598</definedName>
    <definedName name="Z_CF37C1BC_C07A_469D_8974_3BE69B2D129F_.wvu.PrintTitles" localSheetId="0" hidden="1">'ESE348'!$535:$537</definedName>
    <definedName name="Z_D314D0A4_A2FA_49F6_9F1B_0EAB528517E2_.wvu.PrintArea" localSheetId="0" hidden="1">'ESE348'!$B$1205:$G$1233</definedName>
    <definedName name="Z_D852FFB9_6A85_429B_B8CA_826B22DE1B70_.wvu.PrintArea" localSheetId="0" hidden="1">'ESE348'!$B$1236:$J$1284</definedName>
    <definedName name="Z_E26D87D8_D165_47F8_9E95_2FC2DC26FFF6_.wvu.PrintArea" localSheetId="0" hidden="1">'ESE348'!$B$1158:$H$1202</definedName>
    <definedName name="Z_E8A6A146_BA33_48C0_A77C_2A0CD315BA00_.wvu.PrintArea" localSheetId="0" hidden="1">'ESE348'!$B$1:$D$78</definedName>
    <definedName name="Z_EA8E38E3_2472_44FA_BFF6_E650D3F70D47_.wvu.PrintArea" localSheetId="0" hidden="1">'ESE348'!$B$1090:$J$1121</definedName>
    <definedName name="Z_F6B0993F_1555_4292_8E90_AD5FD0A126AD_.wvu.PrintArea" localSheetId="0" hidden="1">'ESE348'!$B$1124:$I$1155</definedName>
    <definedName name="Z_FD775374_6C93_40E6_9B5E_B388EBE550A6_.wvu.PrintArea" localSheetId="0" hidden="1">'ESE348'!$B$81:$K$114</definedName>
  </definedNames>
  <calcPr fullCalcOnLoad="1"/>
</workbook>
</file>

<file path=xl/sharedStrings.xml><?xml version="1.0" encoding="utf-8"?>
<sst xmlns="http://schemas.openxmlformats.org/spreadsheetml/2006/main" count="1657" uniqueCount="672">
  <si>
    <t/>
  </si>
  <si>
    <t>CHANGES IN FUND BALANCE - GENERAL FUND</t>
  </si>
  <si>
    <t>DOE Page  1</t>
  </si>
  <si>
    <t>Fund 100</t>
  </si>
  <si>
    <t>Account</t>
  </si>
  <si>
    <t xml:space="preserve"> </t>
  </si>
  <si>
    <t>Number</t>
  </si>
  <si>
    <t xml:space="preserve">REVENUES                       </t>
  </si>
  <si>
    <t>Federal Direct:</t>
  </si>
  <si>
    <t>State:</t>
  </si>
  <si>
    <t>Local:</t>
  </si>
  <si>
    <t>ESE  348</t>
  </si>
  <si>
    <t>DOE Page 2</t>
  </si>
  <si>
    <t>Employee</t>
  </si>
  <si>
    <t>Purchased</t>
  </si>
  <si>
    <t>Energy</t>
  </si>
  <si>
    <t>Materials</t>
  </si>
  <si>
    <t>Capital</t>
  </si>
  <si>
    <t>Other</t>
  </si>
  <si>
    <t>Salaries</t>
  </si>
  <si>
    <t>Benefits</t>
  </si>
  <si>
    <t>Services</t>
  </si>
  <si>
    <t>and Supplies</t>
  </si>
  <si>
    <t>Outlay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</si>
  <si>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</si>
  <si>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</si>
  <si>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</si>
  <si>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</si>
  <si>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</si>
  <si>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</si>
  <si>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CHANGES IN FUND BALANCE - GENERAL FUND (Continued)       </t>
  </si>
  <si>
    <t>DOE Page 3</t>
  </si>
  <si>
    <t>Loss Recoveries</t>
  </si>
  <si>
    <t>Transfers In:</t>
  </si>
  <si>
    <t>Transfers Out:  (Function 9700)</t>
  </si>
  <si>
    <t>CHANGES IN FUND BALANCE - SPECIAL REVENUE</t>
  </si>
  <si>
    <t>DOE Page 4</t>
  </si>
  <si>
    <t>Fund 410</t>
  </si>
  <si>
    <t>ESE 348</t>
  </si>
  <si>
    <t>DOE Page 5</t>
  </si>
  <si>
    <t>Adjustments to Fund Balance</t>
  </si>
  <si>
    <t xml:space="preserve">ESE  348                                  </t>
  </si>
  <si>
    <t>DOE Page 6</t>
  </si>
  <si>
    <t>Fund 420</t>
  </si>
  <si>
    <t>DOE Page 7</t>
  </si>
  <si>
    <t>Excess (Deficiency) of Revenues over Expenditures</t>
  </si>
  <si>
    <t>DOE Page 8</t>
  </si>
  <si>
    <t>REVENUES</t>
  </si>
  <si>
    <t>CO &amp; DS Withheld for SBE/COBI Bonds</t>
  </si>
  <si>
    <t>Interest on Undistributed CO&amp;DS</t>
  </si>
  <si>
    <t>SBE/COBI Bond Interest</t>
  </si>
  <si>
    <t>Tax Redemptions</t>
  </si>
  <si>
    <t>Excess Fees</t>
  </si>
  <si>
    <t>Interest on Investments</t>
  </si>
  <si>
    <t>Impact Fees</t>
  </si>
  <si>
    <t>Redemption of Principal</t>
  </si>
  <si>
    <t>Interest</t>
  </si>
  <si>
    <t>Dues and Fees</t>
  </si>
  <si>
    <t>Proceeds of Forward Supply Contract</t>
  </si>
  <si>
    <t>DOE Page 9</t>
  </si>
  <si>
    <t>Capital Outlay</t>
  </si>
  <si>
    <t>Miscellaneous Federal Direct</t>
  </si>
  <si>
    <t>CO&amp;DS Distributed</t>
  </si>
  <si>
    <t>Classrooms First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</si>
  <si>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</si>
  <si>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</si>
  <si>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</si>
  <si>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</si>
  <si>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</si>
  <si>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</si>
  <si>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</si>
  <si>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Debt Service  (Function 9200)</t>
  </si>
  <si>
    <t>DOE Page 10</t>
  </si>
  <si>
    <t>Totals</t>
  </si>
  <si>
    <t>DOE Page 11</t>
  </si>
  <si>
    <t>DOE Page 12</t>
  </si>
  <si>
    <t>DOE Page 13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</si>
  <si>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</si>
  <si>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</si>
  <si>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</si>
  <si>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</si>
  <si>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</si>
  <si>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</si>
  <si>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</si>
  <si>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</si>
  <si>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</si>
  <si>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</si>
  <si>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</si>
  <si>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</si>
  <si>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>DOE Page 14</t>
  </si>
  <si>
    <t>DOE Page 16</t>
  </si>
  <si>
    <t xml:space="preserve">Transfers In:  </t>
  </si>
  <si>
    <t>DOE Page 17</t>
  </si>
  <si>
    <t>Notes Payable</t>
  </si>
  <si>
    <t>Obligations Under Capital Leases</t>
  </si>
  <si>
    <t>Bonds Payable</t>
  </si>
  <si>
    <t>Liability for Compensated Absences</t>
  </si>
  <si>
    <t>Estimated PECO Advance Payable</t>
  </si>
  <si>
    <t>DOE Page 18</t>
  </si>
  <si>
    <t>DOE Page 20</t>
  </si>
  <si>
    <t>CATEGORICAL PROGRAMS</t>
  </si>
  <si>
    <t>Grant</t>
  </si>
  <si>
    <t>Unexpended</t>
  </si>
  <si>
    <t>Returned</t>
  </si>
  <si>
    <t xml:space="preserve">Expenditures </t>
  </si>
  <si>
    <t>(Revenue Number)  [Footnote]</t>
  </si>
  <si>
    <t>To DOE</t>
  </si>
  <si>
    <t>Preschool Projects (3372)</t>
  </si>
  <si>
    <t>Sub-</t>
  </si>
  <si>
    <t>Object</t>
  </si>
  <si>
    <t>ENERGY EXPENDITURES: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</si>
  <si>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</si>
  <si>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</si>
  <si>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</si>
  <si>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</si>
  <si>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</si>
  <si>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</si>
  <si>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</si>
  <si>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</si>
  <si>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</si>
  <si>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</si>
  <si>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</si>
  <si>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</si>
  <si>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</si>
  <si>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</si>
  <si>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</si>
  <si>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</si>
  <si>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</si>
  <si>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</si>
  <si>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</si>
  <si>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</si>
  <si>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</si>
  <si>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</si>
  <si>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</si>
  <si>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</si>
  <si>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</si>
  <si>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</si>
  <si>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</si>
  <si>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</si>
  <si>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</si>
  <si>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COMBINING STATEMENT OF CHANGES IN ASSETS AND LIABILITIES</t>
  </si>
  <si>
    <t>Additions</t>
  </si>
  <si>
    <t>Deductions</t>
  </si>
  <si>
    <t>ASSETS</t>
  </si>
  <si>
    <t xml:space="preserve">Cash </t>
  </si>
  <si>
    <t>Investments</t>
  </si>
  <si>
    <t>Accounts Receivable, Net</t>
  </si>
  <si>
    <t>Due From Other Funds: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</si>
  <si>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</si>
  <si>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</si>
  <si>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</si>
  <si>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</si>
  <si>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</si>
  <si>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</si>
  <si>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</si>
  <si>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</si>
  <si>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</si>
  <si>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DOE Page 19</t>
  </si>
  <si>
    <t>p20</t>
  </si>
  <si>
    <t>SCHEDULE OF SELECTED SUBOBJECT EXPENDITURES</t>
  </si>
  <si>
    <t>TRANSPORTATION: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</si>
  <si>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</si>
  <si>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</si>
  <si>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</si>
  <si>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</si>
  <si>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</si>
  <si>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</si>
  <si>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</si>
  <si>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</si>
  <si>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</si>
  <si>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</si>
  <si>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</si>
  <si>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</si>
  <si>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</si>
  <si>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</si>
  <si>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</si>
  <si>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</si>
  <si>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</si>
  <si>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</si>
  <si>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</si>
  <si>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</si>
  <si>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</si>
  <si>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</si>
  <si>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</si>
  <si>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</si>
  <si>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Voted Capital Improvement</t>
  </si>
  <si>
    <t>Loans</t>
  </si>
  <si>
    <t>Racing Commission Funds</t>
  </si>
  <si>
    <t>Public Education Capital Outlay (PECO)</t>
  </si>
  <si>
    <t>Other Miscellaneous Local Sources</t>
  </si>
  <si>
    <t>EXPENDITURES (Function 7600/9300)</t>
  </si>
  <si>
    <t>p21</t>
  </si>
  <si>
    <t>DOE Page 21</t>
  </si>
  <si>
    <t>Textbooks (used for classroom instruction)</t>
  </si>
  <si>
    <t xml:space="preserve">Teacher Salaries 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</si>
  <si>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</si>
  <si>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</si>
  <si>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</si>
  <si>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</si>
  <si>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Natural Gas     </t>
  </si>
  <si>
    <t xml:space="preserve">Bottled Gas     </t>
  </si>
  <si>
    <t xml:space="preserve">Electricity   </t>
  </si>
  <si>
    <t xml:space="preserve">Heating Oil    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</si>
  <si>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</si>
  <si>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</si>
  <si>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</si>
  <si>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</si>
  <si>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</si>
  <si>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 xml:space="preserve">Other Programs 130 (ESOL) (Function 5100) </t>
  </si>
  <si>
    <t>Career Program 300 (Function 5300)</t>
  </si>
  <si>
    <t>Textbooks (Function 5000)</t>
  </si>
  <si>
    <t>Fund 490</t>
  </si>
  <si>
    <t>Fund 000</t>
  </si>
  <si>
    <t>Workforce Education Performance Incentive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</si>
  <si>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</si>
  <si>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</si>
  <si>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</si>
  <si>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</si>
  <si>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</si>
  <si>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</si>
  <si>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</si>
  <si>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</si>
  <si>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</si>
  <si>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</si>
  <si>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Categoricals:</t>
  </si>
  <si>
    <t>District Discretionary Lottery Funds</t>
  </si>
  <si>
    <t>Excellent Teaching Program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</si>
  <si>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</si>
  <si>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</si>
  <si>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</si>
  <si>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</si>
  <si>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</si>
  <si>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</si>
  <si>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</si>
  <si>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</si>
  <si>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</si>
  <si>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</si>
  <si>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</si>
  <si>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Rent</t>
  </si>
  <si>
    <t>Adult General Education Course Fees</t>
  </si>
  <si>
    <t>Postsecondary Vocational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</si>
  <si>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</si>
  <si>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</si>
  <si>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</si>
  <si>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</si>
  <si>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</si>
  <si>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</si>
  <si>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</si>
  <si>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</si>
  <si>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</si>
  <si>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</si>
  <si>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</si>
  <si>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</si>
  <si>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</si>
  <si>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</si>
  <si>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</si>
  <si>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</si>
  <si>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</si>
  <si>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</si>
  <si>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</si>
  <si>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</si>
  <si>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</si>
  <si>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</si>
  <si>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</si>
  <si>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</si>
  <si>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</si>
  <si>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</si>
  <si>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</si>
  <si>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</si>
  <si>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</si>
  <si>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</si>
  <si>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</si>
  <si>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</si>
  <si>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</si>
  <si>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</si>
  <si>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</si>
  <si>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</si>
  <si>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</si>
  <si>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</si>
  <si>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</si>
  <si>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</si>
  <si>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</si>
  <si>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</si>
  <si>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</si>
  <si>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</si>
  <si>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</si>
  <si>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</si>
  <si>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</si>
  <si>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</si>
  <si>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</si>
  <si>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</si>
  <si>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</si>
  <si>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</si>
  <si>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</si>
  <si>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</si>
  <si>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</si>
  <si>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</si>
  <si>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</si>
  <si>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</si>
  <si>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</si>
  <si>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</si>
  <si>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</si>
  <si>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</si>
  <si>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</si>
  <si>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</si>
  <si>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Workforce Investment Act</t>
  </si>
  <si>
    <t>Community Action Programs</t>
  </si>
  <si>
    <t>Vocational Education Acts</t>
  </si>
  <si>
    <t>Elementary and Secondary Education Act, Title I</t>
  </si>
  <si>
    <t>Adult General Education</t>
  </si>
  <si>
    <t>Vocational Rehabilitation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</si>
  <si>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</si>
  <si>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</si>
  <si>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</si>
  <si>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</si>
  <si>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</si>
  <si>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</si>
  <si>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</si>
  <si>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</si>
  <si>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DOE Page 22</t>
  </si>
  <si>
    <t>Prekindergarten</t>
  </si>
  <si>
    <t>Other Instruction</t>
  </si>
  <si>
    <t>Total Flexible Spending Instructional Expenditures</t>
  </si>
  <si>
    <t>SPECIFIC ACADEMIC CLASSROOM INSTRUCTION AND OTHER DATA COLLECTION</t>
  </si>
  <si>
    <t>MEDICAID EXPENDITURE REPORT</t>
  </si>
  <si>
    <t>Earnings</t>
  </si>
  <si>
    <t>Expenditures</t>
  </si>
  <si>
    <t>Exceptional Student Education</t>
  </si>
  <si>
    <t>General Fund</t>
  </si>
  <si>
    <t>Total Operating Revenues</t>
  </si>
  <si>
    <t>Total Operating Expenses</t>
  </si>
  <si>
    <t>Total Nonoperating Revenues (Expenses)</t>
  </si>
  <si>
    <t>Budgetary Funds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</si>
  <si>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</si>
  <si>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</si>
  <si>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</si>
  <si>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</si>
  <si>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</si>
  <si>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</si>
  <si>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Instruction:</t>
  </si>
  <si>
    <t>SUBAWARDS FOR INDIRECT COST RATE:</t>
  </si>
  <si>
    <t>Total:</t>
  </si>
  <si>
    <t>Expenditures:</t>
  </si>
  <si>
    <t>Amount</t>
  </si>
  <si>
    <t>Expenditure Program or Activity:</t>
  </si>
  <si>
    <t>General Education Development (GED) Testing Fees</t>
  </si>
  <si>
    <t>p23</t>
  </si>
  <si>
    <t>p24</t>
  </si>
  <si>
    <t>DOE Page 23</t>
  </si>
  <si>
    <t>DOE Page 24</t>
  </si>
  <si>
    <t>p25</t>
  </si>
  <si>
    <t>DOE Page 25</t>
  </si>
  <si>
    <t>Exhibit K-14</t>
  </si>
  <si>
    <t>Other Food Services</t>
  </si>
  <si>
    <t>Federal Through State:</t>
  </si>
  <si>
    <t>Total Federal Through State</t>
  </si>
  <si>
    <t>Fund 432</t>
  </si>
  <si>
    <t>Fund 433</t>
  </si>
  <si>
    <t>Capital Outlay Bond Issues (COBI)</t>
  </si>
  <si>
    <t>Targeted ARRA        Stimulus Funds</t>
  </si>
  <si>
    <t>Other ARRA                Stimulus Grants</t>
  </si>
  <si>
    <t>SBE/COBI                   Bonds</t>
  </si>
  <si>
    <t>Special Act                              Bonds</t>
  </si>
  <si>
    <t>Motor Vehicle           Revenue Bonds</t>
  </si>
  <si>
    <t>District                                  Bonds</t>
  </si>
  <si>
    <t>Other Debt                                Service</t>
  </si>
  <si>
    <t>ARRA Economic Stimulus Capital Projects</t>
  </si>
  <si>
    <t>Individuals with Disabilities Education Act (IDEA)</t>
  </si>
  <si>
    <t>REPORT OF EXPENDITURES AND AVAILABLE FUNDS</t>
  </si>
  <si>
    <t>Total Federal Direct:</t>
  </si>
  <si>
    <t>Race to the Top</t>
  </si>
  <si>
    <t>Fund 434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</si>
  <si>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</si>
  <si>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</si>
  <si>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</si>
  <si>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</si>
  <si>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</si>
  <si>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</si>
  <si>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</si>
  <si>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</si>
  <si>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</si>
  <si>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CHANGES IN FUND BALANCE - SPECIAL REVENUE FUNDS</t>
  </si>
  <si>
    <t>FEDERAL ECONOMIC STIMULUS PROGRAMS</t>
  </si>
  <si>
    <t>Federal Economic Stimulus Special Revenue Funds</t>
  </si>
  <si>
    <t>Other Federal Programs Special Revenue Fund</t>
  </si>
  <si>
    <t>210</t>
  </si>
  <si>
    <t>220</t>
  </si>
  <si>
    <t>230</t>
  </si>
  <si>
    <t>240</t>
  </si>
  <si>
    <t>250</t>
  </si>
  <si>
    <t>290</t>
  </si>
  <si>
    <t>299</t>
  </si>
  <si>
    <t>Special Revenue Other Federal Programs</t>
  </si>
  <si>
    <t>Special Revenue Federal Economic Stimulus Programs</t>
  </si>
  <si>
    <t>Capital Projects Funds</t>
  </si>
  <si>
    <t>3XX</t>
  </si>
  <si>
    <t>FUNDS - FOOD SERVICES</t>
  </si>
  <si>
    <t>FUNDS - OTHER FEDERAL PROGRAMS</t>
  </si>
  <si>
    <t>FUNDS - FOOD SERVICES (Continued)</t>
  </si>
  <si>
    <t>ARRA                                       Race to the Top</t>
  </si>
  <si>
    <t>Adjustments to Fund Balances</t>
  </si>
  <si>
    <t>ARRA Economic Stimulus Debt Service</t>
  </si>
  <si>
    <t>Special Revenue                  Food Services</t>
  </si>
  <si>
    <t>Special Revenue                   Food Services</t>
  </si>
  <si>
    <t>Fresh Fruit and Vegetable Program</t>
  </si>
  <si>
    <t>Summer Food Service Program</t>
  </si>
  <si>
    <t>Federal Impact, Current Operations</t>
  </si>
  <si>
    <t>Instructional-Related Technology</t>
  </si>
  <si>
    <t>USDA Donated Commodities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</si>
  <si>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</si>
  <si>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</si>
  <si>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</si>
  <si>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</si>
  <si>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</si>
  <si>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</si>
  <si>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</si>
  <si>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</si>
  <si>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</si>
  <si>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Post-Employment Benefits Liability</t>
  </si>
  <si>
    <t>Other Long-Term Liabilities</t>
  </si>
  <si>
    <t xml:space="preserve">Class Size Reduction Operating Funds (3355) </t>
  </si>
  <si>
    <t>Class Size Reduction Capital Outlay</t>
  </si>
  <si>
    <t xml:space="preserve">Class Size Reduction Capital Outlay (3396) </t>
  </si>
  <si>
    <t>Public School Technology</t>
  </si>
  <si>
    <t>Teacher Recruitment and Retention</t>
  </si>
  <si>
    <t>Teacher Training</t>
  </si>
  <si>
    <t>Diesel  Fuel</t>
  </si>
  <si>
    <t>TOTAL</t>
  </si>
  <si>
    <t>School Nurses and Health Care Services</t>
  </si>
  <si>
    <t>ESE Professional and Technical Services</t>
  </si>
  <si>
    <t>Gifted Student Education</t>
  </si>
  <si>
    <t>Staff Training and Curriculum Development</t>
  </si>
  <si>
    <t>Medicaid Administration and Billing Services</t>
  </si>
  <si>
    <t>Student Services</t>
  </si>
  <si>
    <t>Consultants</t>
  </si>
  <si>
    <t xml:space="preserve">Other </t>
  </si>
  <si>
    <t>VOLUNTARY PREKINDERGARTEN (VPK) PROGRAM</t>
  </si>
  <si>
    <t>Exhibit K-15</t>
  </si>
  <si>
    <t>Supplemental Schedule - Fund 100</t>
  </si>
  <si>
    <t xml:space="preserve">Instructional-Related Technology 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</si>
  <si>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</si>
  <si>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</si>
  <si>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</si>
  <si>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</si>
  <si>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</si>
  <si>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County Local Sales Tax</t>
  </si>
  <si>
    <t>School District Local Sales Tax</t>
  </si>
  <si>
    <t>Teacher and Principal Training and Recruiting, Title II, Part A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</si>
  <si>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</si>
  <si>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</si>
  <si>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</si>
  <si>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</si>
  <si>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Miscellaneous</t>
  </si>
  <si>
    <t>Commodities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</si>
  <si>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</si>
  <si>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</si>
  <si>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</si>
  <si>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</si>
  <si>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</si>
  <si>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</si>
  <si>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</si>
  <si>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</si>
  <si>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</si>
  <si>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</si>
  <si>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t>Public Education
Capital Outlay (PECO)</t>
  </si>
  <si>
    <t>District
Bonds</t>
  </si>
  <si>
    <t>Other Capital
Projects</t>
  </si>
  <si>
    <t>Capital Outlay (Function 7400)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</si>
  <si>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</si>
  <si>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</si>
  <si>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</si>
  <si>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</si>
  <si>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</si>
  <si>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</si>
  <si>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Adjustments to Net Position</t>
  </si>
  <si>
    <t>p15</t>
  </si>
  <si>
    <t>DOE Page 15</t>
  </si>
  <si>
    <t>Safe
Schools</t>
  </si>
  <si>
    <t>Supplemental
Academic
Instruction</t>
  </si>
  <si>
    <t>Instructional
Materials</t>
  </si>
  <si>
    <t>CATEGORICAL FLEXIBLE SPENDING -
GENERAL FUND EXPENDITURES</t>
  </si>
  <si>
    <t>Total Charter School Distributions</t>
  </si>
  <si>
    <t>Food Service Special Revenue Fund</t>
  </si>
  <si>
    <t>Object
Number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</si>
  <si>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</si>
  <si>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</si>
  <si>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</si>
  <si>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</si>
  <si>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</si>
  <si>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</si>
  <si>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Total Long-Term Liabilities</t>
  </si>
  <si>
    <t>Florida Education Finance Program (FEFP)</t>
  </si>
  <si>
    <t>Prekindergarten Early Intervention Fees</t>
  </si>
  <si>
    <t>School-Age Child Care Fees</t>
  </si>
  <si>
    <t>Student Personnel Services</t>
  </si>
  <si>
    <t>Student Transportation Services</t>
  </si>
  <si>
    <t>Audiovisual Materials</t>
  </si>
  <si>
    <t>Transportation Services Rendered for School Activities</t>
  </si>
  <si>
    <t>Afterschool Snack Reimbursement</t>
  </si>
  <si>
    <t>Student and Adult a la Carte Fees</t>
  </si>
  <si>
    <t>Drug-Free Schools</t>
  </si>
  <si>
    <t>Total Local</t>
  </si>
  <si>
    <t>Discount on Refunding Lease-Purchase Agmnts (Function 9299)</t>
  </si>
  <si>
    <t>Refunding Lease-Purchase Agreements</t>
  </si>
  <si>
    <t>Proceeds from Special Facility Construction Account</t>
  </si>
  <si>
    <t>Special Act Bonds</t>
  </si>
  <si>
    <t>Capital Outlay and
Debt Service Program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</si>
  <si>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</si>
  <si>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</si>
  <si>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</si>
  <si>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</si>
  <si>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</si>
  <si>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</si>
  <si>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</si>
  <si>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</si>
  <si>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</si>
  <si>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 xml:space="preserve">Oil and Grease   </t>
  </si>
  <si>
    <t xml:space="preserve">Liquefied Petroleum Gas     </t>
  </si>
  <si>
    <t>Student
Transportation</t>
  </si>
  <si>
    <t>Motor Vehicle License Revenue Bonds Payable</t>
  </si>
  <si>
    <t>VOLUNTARY PREKINDERGARTEN PROGRAM [1]
GENERAL FUND EXPENDITURES</t>
  </si>
  <si>
    <t xml:space="preserve">Student Transportation (FEFP Earmark)  </t>
  </si>
  <si>
    <t>Improvements Other Than Buildings</t>
  </si>
  <si>
    <t>Due From Other Agencies</t>
  </si>
  <si>
    <t>Qualified School Construction Bonds (QSCB) Payable</t>
  </si>
  <si>
    <t>ENERGY EXPENDITURES FOR STUDENT</t>
  </si>
  <si>
    <t>Self-Insurance -  Consortium</t>
  </si>
  <si>
    <t>Self-Insurance - Consortium</t>
  </si>
  <si>
    <t>ARRA - Consortium</t>
  </si>
  <si>
    <t>Class Size Reduction Operating Funds</t>
  </si>
  <si>
    <t>District Effort Recognition Program</t>
  </si>
  <si>
    <t>Research-Based Reading Instruction</t>
  </si>
  <si>
    <t>Cash Overdraft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</si>
  <si>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</si>
  <si>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r>
      <t>Sale</t>
    </r>
    <r>
      <rPr>
        <sz val="10"/>
        <rFont val="Times New Roman"/>
        <family val="1"/>
      </rPr>
      <t xml:space="preserve"> of Capital Assets</t>
    </r>
  </si>
  <si>
    <t>SMART Schools Small County Assistance Program</t>
  </si>
  <si>
    <t>Teachers Classroom Supply Assistance (FEFP Earmark)</t>
  </si>
  <si>
    <t>Occupational Therapy, Physical Therapy and Other Therapy Services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</si>
  <si>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</si>
  <si>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 xml:space="preserve">Basic </t>
  </si>
  <si>
    <t xml:space="preserve">Exceptional </t>
  </si>
  <si>
    <t xml:space="preserve">Career Education </t>
  </si>
  <si>
    <t xml:space="preserve">Adult General </t>
  </si>
  <si>
    <t>(Medicaid expenditures are used in federal reporting)</t>
  </si>
  <si>
    <t>Earnings, Expenditures and Carryforward Amounts: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</si>
  <si>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</si>
  <si>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STATEMENT OF REVENUES, EXPENDITURES AND</t>
  </si>
  <si>
    <t>STATEMENT OF REVENUES, EXPENDITURES AND CHANGES IN FUND BALANCE - GENERAL FUND (Continued)</t>
  </si>
  <si>
    <t xml:space="preserve">STATEMENT OF REVENUES, EXPENDITURES AND </t>
  </si>
  <si>
    <t xml:space="preserve">STATEMENT OF REVENUES, EXPENDITURES AND  </t>
  </si>
  <si>
    <t>STATEMENT OF REVENUES, EXPENDITURES AND CHANGES IN FUND BALANCE - SPECIAL REVENUE FUNDS - OTHER FEDERAL PROGRAMS (Continued)</t>
  </si>
  <si>
    <t xml:space="preserve">COMBINING STATEMENT OF REVENUES, EXPENDITURES AND </t>
  </si>
  <si>
    <t>COMBINING STATEMENT OF REVENUES, EXPENDITURES AND CHANGES IN FUND BALANCE - SPECIAL REVENUE FUNDS - TARGETED ARRA STIMULUS FUNDS (Continued)</t>
  </si>
  <si>
    <t>COMBINING STATEMENT OF REVENUES, EXPENDITURES AND CHANGES IN FUND BALANCE - SPECIAL REVENUE FUNDS - OTHER ARRA STIMULUS GRANTS (Continued)</t>
  </si>
  <si>
    <t>COMBINING STATEMENT OF REVENUES, EXPENDITURES AND CHANGES IN FUND BALANCE - SPECIAL REVENUE FUNDS - ARRA RACE TO THE TOP (Continued)</t>
  </si>
  <si>
    <t>STATEMENT OF REVENUES, EXPENDITURES AND CHANGES IN FUND BALANCE - SPECIAL REVENUE FUNDS - MISCELLANEOUS</t>
  </si>
  <si>
    <t>COMBINING STATEMENT OF REVENUES, EXPENDITURES AND CHANGES IN FUND BALANCES - DEBT SERVICE FUNDS</t>
  </si>
  <si>
    <t>COMBINING STATEMENT OF REVENUES, EXPENDITURES AND CHANGES IN FUND BALANCES - CAPITAL PROJECTS FUNDS</t>
  </si>
  <si>
    <t>COMBINING STATEMENT OF REVENUES, EXPENDITURES AND CHANGES IN FUND BALANCES - CAPITAL PROJECTS FUNDS (Continued)</t>
  </si>
  <si>
    <t>STATEMENT OF REVENUES, EXPENDITURES AND CHANGES IN FUND BALANCE - PERMANENT FUND</t>
  </si>
  <si>
    <t xml:space="preserve">COMBINING STATEMENT OF REVENUES, EXPENSES AND CHANGES IN FUND NET POSITION - ENTERPRISE FUNDS </t>
  </si>
  <si>
    <t>COMBINING STATEMENT OF REVENUES, EXPENSES AND CHANGES IN FUND NET POSITION - INTERNAL SERVICE FUNDS</t>
  </si>
  <si>
    <r>
      <t xml:space="preserve">SBE/COBI                   Bonds
</t>
    </r>
    <r>
      <rPr>
        <b/>
        <sz val="10"/>
        <rFont val="Times New Roman"/>
        <family val="1"/>
      </rPr>
      <t>210</t>
    </r>
  </si>
  <si>
    <r>
      <t xml:space="preserve">Special Act                              Bonds
</t>
    </r>
    <r>
      <rPr>
        <b/>
        <sz val="10"/>
        <rFont val="Times New Roman"/>
        <family val="1"/>
      </rPr>
      <t>220</t>
    </r>
  </si>
  <si>
    <r>
      <t xml:space="preserve">Section 1011.14/1011.15 
F.S. Loans
</t>
    </r>
    <r>
      <rPr>
        <b/>
        <sz val="10"/>
        <rFont val="Times New Roman"/>
        <family val="1"/>
      </rPr>
      <t>230</t>
    </r>
  </si>
  <si>
    <r>
      <t xml:space="preserve">Motor Vehicle           Revenue Bonds
</t>
    </r>
    <r>
      <rPr>
        <b/>
        <sz val="10"/>
        <rFont val="Times New Roman"/>
        <family val="1"/>
      </rPr>
      <t>240</t>
    </r>
  </si>
  <si>
    <r>
      <t xml:space="preserve">District                                  Bonds
</t>
    </r>
    <r>
      <rPr>
        <b/>
        <sz val="10"/>
        <rFont val="Times New Roman"/>
        <family val="1"/>
      </rPr>
      <t>250</t>
    </r>
  </si>
  <si>
    <r>
      <t xml:space="preserve">Other Debt                                Service
</t>
    </r>
    <r>
      <rPr>
        <b/>
        <sz val="10"/>
        <rFont val="Times New Roman"/>
        <family val="1"/>
      </rPr>
      <t>290</t>
    </r>
  </si>
  <si>
    <r>
      <t xml:space="preserve">ARRA Economic Stimulus Debt Service
</t>
    </r>
    <r>
      <rPr>
        <b/>
        <sz val="10"/>
        <rFont val="Times New Roman"/>
        <family val="1"/>
      </rPr>
      <t>299</t>
    </r>
  </si>
  <si>
    <t>Derivative Instrument</t>
  </si>
  <si>
    <t>Full-Service Schools Program</t>
  </si>
  <si>
    <t>Florida School Recognition Funds</t>
  </si>
  <si>
    <t>Gifts, Grants and Bequests</t>
  </si>
  <si>
    <t>Furniture, Fixtures and Equipment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</si>
  <si>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</si>
  <si>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</si>
  <si>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</si>
  <si>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</si>
  <si>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</si>
  <si>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</si>
  <si>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</si>
  <si>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</si>
  <si>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</si>
  <si>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</si>
  <si>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</si>
  <si>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</si>
  <si>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</si>
  <si>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</si>
  <si>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</si>
  <si>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</si>
  <si>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</si>
  <si>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</si>
  <si>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</si>
  <si>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</si>
  <si>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</si>
  <si>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GILCHRIST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</si>
  <si>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</si>
  <si>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</si>
  <si>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</si>
  <si>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</si>
  <si>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</si>
  <si>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</si>
  <si>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</si>
  <si>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</si>
  <si>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</si>
  <si>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</si>
  <si>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</si>
  <si>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LAKE</t>
  </si>
  <si>
    <t>LEE</t>
  </si>
  <si>
    <t>LEON</t>
  </si>
  <si>
    <t>LEVY</t>
  </si>
  <si>
    <t>LIBERTY</t>
  </si>
  <si>
    <t>MADISON</t>
  </si>
  <si>
    <t>MANATEE</t>
  </si>
  <si>
    <t>MARTIN</t>
  </si>
  <si>
    <t>MARION</t>
  </si>
  <si>
    <t>MONROE</t>
  </si>
  <si>
    <t>NASSAU</t>
  </si>
  <si>
    <t>OKALOOSA</t>
  </si>
  <si>
    <t>OKEECHOBEE</t>
  </si>
  <si>
    <t>ORANGE</t>
  </si>
  <si>
    <t>OSCEOLA</t>
  </si>
  <si>
    <t>PALM BEACH</t>
  </si>
  <si>
    <t>PINELLAS</t>
  </si>
  <si>
    <t>POLK</t>
  </si>
  <si>
    <t>PASCO</t>
  </si>
  <si>
    <t>PUTNAM</t>
  </si>
  <si>
    <t>ST. JOHNS</t>
  </si>
  <si>
    <t>ST. LUCIE</t>
  </si>
  <si>
    <t>SANTA ROSA</t>
  </si>
  <si>
    <t>SARASOTA</t>
  </si>
  <si>
    <t>SUMTER</t>
  </si>
  <si>
    <t>SUWANNEE</t>
  </si>
  <si>
    <t>SEMINOLE</t>
  </si>
  <si>
    <t>TAYLOR</t>
  </si>
  <si>
    <t>UNION</t>
  </si>
  <si>
    <t>VOLUSIA</t>
  </si>
  <si>
    <t>WAKULLA</t>
  </si>
  <si>
    <t>WALTON</t>
  </si>
  <si>
    <t>WASHINGTON</t>
  </si>
  <si>
    <t>Select Year Ended June 30:</t>
  </si>
  <si>
    <t>Select District:</t>
  </si>
  <si>
    <t>LAFAYETTE</t>
  </si>
  <si>
    <t>EXPENDITURES FOR CAPITALIZED AV MATERIALS:</t>
  </si>
  <si>
    <t>Pell Grants</t>
  </si>
  <si>
    <t>Excellent Teaching Program (3363)</t>
  </si>
  <si>
    <t>Other Schools, Courses and Classes Fees</t>
  </si>
  <si>
    <t>Collections for Lost, Damaged and Sold Textbooks</t>
  </si>
  <si>
    <t>Subawards Under Subagreements - First $25,000</t>
  </si>
  <si>
    <t>Subawards Under Subagreements - In Excess of $25,000</t>
  </si>
  <si>
    <r>
      <t>Section 1011.14 / 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</si>
  <si>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Florida School Recognition Funds (3361)</t>
  </si>
  <si>
    <t>Revenues [1]</t>
  </si>
  <si>
    <t>Flexibility [2]</t>
  </si>
  <si>
    <t>Instructional Materials (FEFP Earmark) [3]</t>
  </si>
  <si>
    <t>Library Media (FEFP Earmark) [3]</t>
  </si>
  <si>
    <t>Research-Based Reading Instruction (FEFP Earmark) [4]</t>
  </si>
  <si>
    <t>Safe Schools (FEFP Earmark) [5]</t>
  </si>
  <si>
    <t>Salary Bonus Outstanding Teachers in D and F Schools</t>
  </si>
  <si>
    <t>Supplemental Academic Instruction (FEFP Earmark) [4]</t>
  </si>
  <si>
    <t>[2]    Report the amount of funds transferred from each program to maintain board-specified academic classroom instruction.</t>
  </si>
  <si>
    <t>[4]    Expenditures for designated low-performing elementary schools, based on the state reading assessment, should be included in expenditures.</t>
  </si>
  <si>
    <t>[1]    Include both state and local revenue sources.</t>
  </si>
  <si>
    <t>Math and Science Partnerships, Title II, Part B</t>
  </si>
  <si>
    <t>Basic Programs 101, 102 and 103 (Function 5100)</t>
  </si>
  <si>
    <t xml:space="preserve">ESE Programs 111, 112, 113, 254 and 255 (Function 5200) </t>
  </si>
  <si>
    <t>Section 1011.14/1011.15, 
F.S., Loans</t>
  </si>
  <si>
    <t>Nonvoted Cap. Improvement Section 1011.71(2), F.S.</t>
  </si>
  <si>
    <t>[3]    Report the Library Media portion of the Instructional Materials allocation on the line "Library Media."</t>
  </si>
  <si>
    <t>[5]    Combine all programs funded from the Safe Schools allocation on one line, "Safe Schools."</t>
  </si>
  <si>
    <t>Instructional
Materials /
Library Media</t>
  </si>
  <si>
    <t>[1]  Include expenditures for the summer program (section 1002.61, F.S.) and the school-year program (section 1002.63, F.S.).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</si>
</sst>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;;;"/>
    <numFmt numFmtId="167" formatCode="mmmm\ d\,\ yyyy"/>
    <numFmt numFmtId="168" formatCode="0.00_);\(0.00\)"/>
    <numFmt numFmtId="169" formatCode="0_);\(0\)"/>
    <numFmt numFmtId="170" formatCode="[$-409]dddd\,\ mmmm\ dd\,\ yyyy"/>
    <numFmt numFmtId="171" formatCode="[$-409]mmmm\ d\,\ yyyy;@"/>
    <numFmt numFmtId="172" formatCode="[$-409]h:mm:ss\ AM/PM"/>
    <numFmt numFmtId="173" formatCode="0.0000_)"/>
    <numFmt numFmtId="174" formatCode="0.000_)"/>
    <numFmt numFmtId="175" formatCode="#,##0.0000_);\(#,##0.0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strike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wrapText="1"/>
      <protection/>
    </xf>
    <xf numFmtId="39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indent="1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39" fontId="6" fillId="0" borderId="10" xfId="0" applyNumberFormat="1" applyFont="1" applyFill="1" applyBorder="1" applyAlignment="1" applyProtection="1">
      <alignment/>
      <protection locked="0"/>
    </xf>
    <xf numFmtId="39" fontId="6" fillId="0" borderId="15" xfId="0" applyNumberFormat="1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indent="1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left" indent="1"/>
      <protection/>
    </xf>
    <xf numFmtId="165" fontId="5" fillId="0" borderId="0" xfId="0" applyNumberFormat="1" applyFont="1" applyFill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9" fontId="6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39" fontId="4" fillId="0" borderId="10" xfId="0" applyNumberFormat="1" applyFont="1" applyFill="1" applyBorder="1" applyAlignment="1" applyProtection="1">
      <alignment horizontal="left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39" fontId="10" fillId="0" borderId="15" xfId="0" applyNumberFormat="1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left" indent="2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39" fontId="5" fillId="0" borderId="17" xfId="0" applyNumberFormat="1" applyFont="1" applyFill="1" applyBorder="1" applyAlignment="1" applyProtection="1">
      <alignment/>
      <protection/>
    </xf>
    <xf numFmtId="39" fontId="6" fillId="0" borderId="18" xfId="0" applyNumberFormat="1" applyFont="1" applyFill="1" applyBorder="1" applyAlignment="1" applyProtection="1">
      <alignment/>
      <protection locked="0"/>
    </xf>
    <xf numFmtId="39" fontId="6" fillId="0" borderId="17" xfId="0" applyNumberFormat="1" applyFont="1" applyFill="1" applyBorder="1" applyAlignment="1" applyProtection="1">
      <alignment/>
      <protection/>
    </xf>
    <xf numFmtId="39" fontId="5" fillId="0" borderId="16" xfId="0" applyNumberFormat="1" applyFont="1" applyFill="1" applyBorder="1" applyAlignment="1" applyProtection="1">
      <alignment/>
      <protection/>
    </xf>
    <xf numFmtId="39" fontId="4" fillId="0" borderId="17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/>
    </xf>
    <xf numFmtId="39" fontId="6" fillId="0" borderId="13" xfId="0" applyNumberFormat="1" applyFont="1" applyFill="1" applyBorder="1" applyAlignment="1" applyProtection="1">
      <alignment/>
      <protection locked="0"/>
    </xf>
    <xf numFmtId="39" fontId="4" fillId="0" borderId="19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39" fontId="5" fillId="0" borderId="13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 quotePrefix="1">
      <alignment horizontal="center"/>
      <protection/>
    </xf>
    <xf numFmtId="39" fontId="6" fillId="0" borderId="17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/>
    </xf>
    <xf numFmtId="39" fontId="6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39" fontId="6" fillId="0" borderId="20" xfId="0" applyNumberFormat="1" applyFont="1" applyFill="1" applyBorder="1" applyAlignment="1" applyProtection="1">
      <alignment/>
      <protection/>
    </xf>
    <xf numFmtId="39" fontId="10" fillId="0" borderId="15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indent="1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 quotePrefix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39" fontId="5" fillId="0" borderId="15" xfId="0" applyNumberFormat="1" applyFont="1" applyFill="1" applyBorder="1" applyAlignment="1" applyProtection="1">
      <alignment/>
      <protection/>
    </xf>
    <xf numFmtId="39" fontId="5" fillId="0" borderId="14" xfId="0" applyNumberFormat="1" applyFont="1" applyFill="1" applyBorder="1" applyAlignment="1" applyProtection="1">
      <alignment/>
      <protection/>
    </xf>
    <xf numFmtId="39" fontId="5" fillId="0" borderId="18" xfId="0" applyNumberFormat="1" applyFont="1" applyFill="1" applyBorder="1" applyAlignment="1" applyProtection="1">
      <alignment/>
      <protection/>
    </xf>
    <xf numFmtId="39" fontId="5" fillId="0" borderId="10" xfId="0" applyNumberFormat="1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9" fontId="5" fillId="0" borderId="11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39" fontId="4" fillId="0" borderId="14" xfId="0" applyNumberFormat="1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 locked="0"/>
    </xf>
    <xf numFmtId="39" fontId="6" fillId="0" borderId="21" xfId="0" applyNumberFormat="1" applyFont="1" applyFill="1" applyBorder="1" applyAlignment="1" applyProtection="1">
      <alignment/>
      <protection/>
    </xf>
    <xf numFmtId="39" fontId="6" fillId="0" borderId="22" xfId="0" applyNumberFormat="1" applyFont="1" applyFill="1" applyBorder="1" applyAlignment="1" applyProtection="1">
      <alignment/>
      <protection locked="0"/>
    </xf>
    <xf numFmtId="39" fontId="5" fillId="0" borderId="0" xfId="0" applyNumberFormat="1" applyFont="1" applyFill="1" applyAlignment="1" applyProtection="1">
      <alignment horizontal="left"/>
      <protection/>
    </xf>
    <xf numFmtId="39" fontId="5" fillId="0" borderId="0" xfId="0" applyNumberFormat="1" applyFont="1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39" fontId="4" fillId="0" borderId="15" xfId="0" applyNumberFormat="1" applyFont="1" applyFill="1" applyBorder="1" applyAlignment="1">
      <alignment/>
    </xf>
    <xf numFmtId="39" fontId="4" fillId="0" borderId="23" xfId="0" applyNumberFormat="1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>
      <alignment/>
    </xf>
    <xf numFmtId="39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>
      <alignment horizontal="center"/>
    </xf>
    <xf numFmtId="37" fontId="4" fillId="0" borderId="14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11" fillId="0" borderId="20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 indent="1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9" fontId="4" fillId="0" borderId="16" xfId="0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39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39" fontId="4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39" fontId="4" fillId="0" borderId="2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left"/>
      <protection/>
    </xf>
    <xf numFmtId="39" fontId="5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39" fontId="6" fillId="0" borderId="15" xfId="0" applyNumberFormat="1" applyFont="1" applyFill="1" applyBorder="1" applyAlignment="1" applyProtection="1">
      <alignment horizontal="center" vertical="center"/>
      <protection/>
    </xf>
    <xf numFmtId="39" fontId="53" fillId="0" borderId="15" xfId="0" applyNumberFormat="1" applyFont="1" applyFill="1" applyBorder="1" applyAlignment="1" applyProtection="1">
      <alignment/>
      <protection locked="0"/>
    </xf>
    <xf numFmtId="2" fontId="53" fillId="0" borderId="19" xfId="0" applyNumberFormat="1" applyFont="1" applyFill="1" applyBorder="1" applyAlignment="1" applyProtection="1">
      <alignment/>
      <protection locked="0"/>
    </xf>
    <xf numFmtId="2" fontId="53" fillId="0" borderId="15" xfId="0" applyNumberFormat="1" applyFont="1" applyFill="1" applyBorder="1" applyAlignment="1" applyProtection="1">
      <alignment/>
      <protection locked="0"/>
    </xf>
    <xf numFmtId="2" fontId="53" fillId="0" borderId="14" xfId="0" applyNumberFormat="1" applyFont="1" applyFill="1" applyBorder="1" applyAlignment="1" applyProtection="1">
      <alignment/>
      <protection locked="0"/>
    </xf>
    <xf numFmtId="3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9" fontId="53" fillId="0" borderId="10" xfId="0" applyNumberFormat="1" applyFont="1" applyFill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 indent="2"/>
      <protection/>
    </xf>
    <xf numFmtId="39" fontId="4" fillId="0" borderId="0" xfId="0" applyNumberFormat="1" applyFont="1" applyFill="1" applyBorder="1" applyAlignment="1" applyProtection="1">
      <alignment horizontal="center" vertical="center" wrapText="1"/>
      <protection/>
    </xf>
    <xf numFmtId="39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39" fontId="53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5" xfId="0" applyFont="1" applyFill="1" applyBorder="1" applyAlignment="1" applyProtection="1">
      <alignment horizontal="left" indent="2"/>
      <protection/>
    </xf>
    <xf numFmtId="0" fontId="54" fillId="0" borderId="0" xfId="0" applyFont="1" applyFill="1" applyBorder="1" applyAlignment="1">
      <alignment/>
    </xf>
    <xf numFmtId="39" fontId="14" fillId="0" borderId="23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/>
      <protection/>
    </xf>
    <xf numFmtId="39" fontId="9" fillId="0" borderId="12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9" fontId="13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 quotePrefix="1">
      <alignment horizontal="center"/>
      <protection/>
    </xf>
    <xf numFmtId="39" fontId="55" fillId="0" borderId="16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 horizontal="left" indent="1"/>
      <protection/>
    </xf>
    <xf numFmtId="165" fontId="6" fillId="0" borderId="0" xfId="0" applyNumberFormat="1" applyFont="1" applyFill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center" wrapText="1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center" wrapText="1"/>
      <protection/>
    </xf>
    <xf numFmtId="169" fontId="9" fillId="0" borderId="14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 quotePrefix="1">
      <alignment horizontal="center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 quotePrefix="1">
      <alignment horizont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5" fontId="4" fillId="0" borderId="0" xfId="0" applyNumberFormat="1" applyFont="1" applyFill="1" applyAlignment="1" applyProtection="1" quotePrefix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15" xfId="0" applyFont="1" applyFill="1" applyBorder="1" applyAlignment="1">
      <alignment horizontal="center" vertical="center" wrapText="1"/>
    </xf>
    <xf numFmtId="39" fontId="4" fillId="0" borderId="13" xfId="0" applyNumberFormat="1" applyFont="1" applyFill="1" applyBorder="1" applyAlignment="1">
      <alignment/>
    </xf>
    <xf numFmtId="39" fontId="53" fillId="0" borderId="14" xfId="0" applyNumberFormat="1" applyFont="1" applyFill="1" applyBorder="1" applyAlignment="1" applyProtection="1">
      <alignment/>
      <protection locked="0"/>
    </xf>
    <xf numFmtId="39" fontId="53" fillId="0" borderId="1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/>
      <protection/>
    </xf>
    <xf numFmtId="39" fontId="53" fillId="0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/>
      <protection/>
    </xf>
    <xf numFmtId="39" fontId="4" fillId="0" borderId="16" xfId="0" applyNumberFormat="1" applyFont="1" applyFill="1" applyBorder="1" applyAlignment="1">
      <alignment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2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1" fontId="4" fillId="0" borderId="15" xfId="0" applyNumberFormat="1" applyFont="1" applyFill="1" applyBorder="1" applyAlignment="1" applyProtection="1" quotePrefix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1" fontId="4" fillId="0" borderId="16" xfId="0" applyNumberFormat="1" applyFont="1" applyFill="1" applyBorder="1" applyAlignment="1" applyProtection="1" quotePrefix="1">
      <alignment horizontal="center"/>
      <protection/>
    </xf>
    <xf numFmtId="0" fontId="10" fillId="0" borderId="13" xfId="0" applyFont="1" applyFill="1" applyBorder="1" applyAlignment="1" applyProtection="1">
      <alignment horizontal="left" wrapText="1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9" fontId="4" fillId="0" borderId="14" xfId="0" applyNumberFormat="1" applyFont="1" applyFill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39" fontId="4" fillId="0" borderId="10" xfId="0" applyNumberFormat="1" applyFont="1" applyFill="1" applyBorder="1" applyAlignment="1" applyProtection="1">
      <alignment horizontal="center" vertical="top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39" fontId="55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horizontal="right"/>
    </xf>
    <xf numFmtId="171" fontId="4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 quotePrefix="1">
      <alignment/>
      <protection/>
    </xf>
    <xf numFmtId="1" fontId="5" fillId="0" borderId="0" xfId="0" applyNumberFormat="1" applyFont="1" applyFill="1" applyAlignment="1" applyProtection="1">
      <alignment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Alignment="1" applyProtection="1">
      <alignment horizontal="left"/>
      <protection/>
    </xf>
    <xf numFmtId="171" fontId="4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6" fillId="0" borderId="24" xfId="0" applyFont="1" applyFill="1" applyBorder="1" applyAlignment="1">
      <alignment horizontal="right"/>
    </xf>
    <xf numFmtId="0" fontId="54" fillId="0" borderId="25" xfId="0" applyFont="1" applyFill="1" applyBorder="1" applyAlignment="1">
      <alignment/>
    </xf>
    <xf numFmtId="0" fontId="54" fillId="0" borderId="26" xfId="0" applyFont="1" applyFill="1" applyBorder="1" applyAlignment="1" applyProtection="1">
      <alignment horizontal="center"/>
      <protection locked="0"/>
    </xf>
    <xf numFmtId="1" fontId="54" fillId="0" borderId="27" xfId="0" applyNumberFormat="1" applyFont="1" applyFill="1" applyBorder="1" applyAlignment="1" applyProtection="1">
      <alignment horizontal="center"/>
      <protection locked="0"/>
    </xf>
    <xf numFmtId="39" fontId="6" fillId="33" borderId="14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9" fontId="4" fillId="33" borderId="12" xfId="0" applyNumberFormat="1" applyFont="1" applyFill="1" applyBorder="1" applyAlignment="1" applyProtection="1">
      <alignment/>
      <protection/>
    </xf>
    <xf numFmtId="39" fontId="4" fillId="33" borderId="10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4" fillId="33" borderId="18" xfId="0" applyNumberFormat="1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39" fontId="5" fillId="33" borderId="17" xfId="0" applyNumberFormat="1" applyFont="1" applyFill="1" applyBorder="1" applyAlignment="1" applyProtection="1">
      <alignment/>
      <protection/>
    </xf>
    <xf numFmtId="39" fontId="5" fillId="33" borderId="14" xfId="0" applyNumberFormat="1" applyFont="1" applyFill="1" applyBorder="1" applyAlignment="1" applyProtection="1">
      <alignment/>
      <protection/>
    </xf>
    <xf numFmtId="39" fontId="5" fillId="33" borderId="12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9" fontId="6" fillId="33" borderId="17" xfId="0" applyNumberFormat="1" applyFont="1" applyFill="1" applyBorder="1" applyAlignment="1" applyProtection="1">
      <alignment/>
      <protection/>
    </xf>
    <xf numFmtId="39" fontId="4" fillId="33" borderId="23" xfId="0" applyNumberFormat="1" applyFont="1" applyFill="1" applyBorder="1" applyAlignment="1" applyProtection="1">
      <alignment/>
      <protection/>
    </xf>
    <xf numFmtId="39" fontId="6" fillId="33" borderId="19" xfId="0" applyNumberFormat="1" applyFont="1" applyFill="1" applyBorder="1" applyAlignment="1" applyProtection="1">
      <alignment/>
      <protection/>
    </xf>
    <xf numFmtId="39" fontId="53" fillId="0" borderId="17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39" fontId="4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10" xfId="0" applyNumberFormat="1" applyFont="1" applyFill="1" applyBorder="1" applyAlignment="1" applyProtection="1">
      <alignment horizontal="center" vertical="center" wrapText="1"/>
      <protection/>
    </xf>
    <xf numFmtId="39" fontId="4" fillId="0" borderId="16" xfId="0" applyNumberFormat="1" applyFont="1" applyFill="1" applyBorder="1" applyAlignment="1" applyProtection="1">
      <alignment horizontal="center" vertical="center"/>
      <protection/>
    </xf>
    <xf numFmtId="3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 indent="1"/>
      <protection/>
    </xf>
    <xf numFmtId="0" fontId="5" fillId="0" borderId="28" xfId="0" applyFont="1" applyFill="1" applyBorder="1" applyAlignment="1" applyProtection="1">
      <alignment horizontal="left" indent="1"/>
      <protection/>
    </xf>
    <xf numFmtId="0" fontId="5" fillId="0" borderId="18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324"/>
  <sheetViews>
    <sheetView showGridLines="0" tabSelected="1" zoomScale="75" zoomScaleNormal="75" workbookViewId="0" topLeftCell="A1289">
      <selection activeCell="A1324" sqref="A1324"/>
    </sheetView>
  </sheetViews>
  <sheetFormatPr defaultColWidth="23.57421875" defaultRowHeight="12.75"/>
  <cols>
    <col min="1" max="1" width="6.57421875" style="1" customWidth="1"/>
    <col min="2" max="2" width="59.421875" style="1" customWidth="1"/>
    <col min="3" max="3" width="8.7109375" style="1" customWidth="1"/>
    <col min="4" max="16" width="20.7109375" style="1" customWidth="1"/>
    <col min="17" max="19" width="23.57421875" style="1" customWidth="1"/>
    <col min="20" max="20" width="23.57421875" style="293" customWidth="1"/>
    <col min="21" max="23" width="23.57421875" style="1" customWidth="1"/>
    <col min="24" max="16384" width="23.57421875" style="1" customWidth="1"/>
  </cols>
  <sheetData>
    <row r="1" spans="1:8" ht="12.75" customHeight="1">
      <c r="A1" s="1" t="s">
        <v>111</v>
      </c>
      <c r="B1" s="110" t="str">
        <f>CONCATENATE("DISTRICT SCHOOL BOARD OF ",G1," COUNTY")</f>
        <v>DISTRICT SCHOOL BOARD OF OKEECHOBEE COUNTY</v>
      </c>
      <c r="C1" s="32"/>
      <c r="F1" s="301" t="s">
        <v>641</v>
      </c>
      <c r="G1" s="303" t="s">
        <v>619</v>
      </c>
      <c r="H1" s="198"/>
    </row>
    <row r="2" spans="2:23" ht="15.75">
      <c r="B2" s="110" t="s">
        <v>546</v>
      </c>
      <c r="C2" s="32"/>
      <c r="D2" s="35" t="s">
        <v>172</v>
      </c>
      <c r="F2" s="291" t="s">
        <v>640</v>
      </c>
      <c r="G2" s="304">
        <v>2014</v>
      </c>
      <c r="H2" s="302"/>
      <c r="S2" s="1" t="s">
        <v>574</v>
      </c>
      <c r="T2" s="294">
        <v>2014</v>
      </c>
      <c r="U2" s="1" t="str">
        <f>CONCATENATE("July 1, ",T2-1)</f>
        <v>July 1, 2013</v>
      </c>
      <c r="V2" s="1" t="str">
        <f>CONCATENATE("June 30, ",T2)</f>
        <v>June 30, 2014</v>
      </c>
      <c r="W2" s="1" t="str">
        <f>CONCATENATE(T2-1,"-",T2-MROUND(T2,1000))</f>
        <v>2013-14</v>
      </c>
    </row>
    <row r="3" spans="2:23" ht="12.75" customHeight="1">
      <c r="B3" s="110" t="s">
        <v>1</v>
      </c>
      <c r="C3" s="202"/>
      <c r="D3" s="33" t="s">
        <v>2</v>
      </c>
      <c r="S3" s="1" t="s">
        <v>575</v>
      </c>
      <c r="T3" s="294">
        <v>2015</v>
      </c>
      <c r="U3" s="1" t="str">
        <f aca="true" t="shared" si="0" ref="U3:U8">CONCATENATE("July 1, ",T3-1)</f>
        <v>July 1, 2014</v>
      </c>
      <c r="V3" s="1" t="str">
        <f aca="true" t="shared" si="1" ref="V3:V8">CONCATENATE("June 30, ",T3)</f>
        <v>June 30, 2015</v>
      </c>
      <c r="W3" s="1" t="str">
        <f aca="true" t="shared" si="2" ref="W3:W8">CONCATENATE(T3-1,"-",T3-MROUND(T3,1000))</f>
        <v>2014-15</v>
      </c>
    </row>
    <row r="4" spans="2:23" ht="12.75" customHeight="1">
      <c r="B4" s="292" t="str">
        <f>IF(G2="","For the Fiscal Year Ended",CONCATENATE("For the Fiscal Year Ended ",LOOKUP(G2,T2:T8,V2:V8)))</f>
        <v>For the Fiscal Year Ended June 30, 2014</v>
      </c>
      <c r="C4" s="32"/>
      <c r="D4" s="108" t="s">
        <v>3</v>
      </c>
      <c r="S4" s="1" t="s">
        <v>576</v>
      </c>
      <c r="T4" s="294">
        <v>2016</v>
      </c>
      <c r="U4" s="1" t="str">
        <f t="shared" si="0"/>
        <v>July 1, 2015</v>
      </c>
      <c r="V4" s="1" t="str">
        <f t="shared" si="1"/>
        <v>June 30, 2016</v>
      </c>
      <c r="W4" s="1" t="str">
        <f t="shared" si="2"/>
        <v>2015-16</v>
      </c>
    </row>
    <row r="5" spans="2:23" ht="30" customHeight="1">
      <c r="B5" s="203" t="s">
        <v>7</v>
      </c>
      <c r="C5" s="204" t="s">
        <v>461</v>
      </c>
      <c r="D5" s="205"/>
      <c r="S5" s="1" t="s">
        <v>577</v>
      </c>
      <c r="T5" s="294">
        <v>2017</v>
      </c>
      <c r="U5" s="1" t="str">
        <f t="shared" si="0"/>
        <v>July 1, 2016</v>
      </c>
      <c r="V5" s="1" t="str">
        <f t="shared" si="1"/>
        <v>June 30, 2017</v>
      </c>
      <c r="W5" s="1" t="str">
        <f t="shared" si="2"/>
        <v>2016-17</v>
      </c>
    </row>
    <row r="6" spans="2:23" ht="12.75" customHeight="1">
      <c r="B6" s="23" t="s">
        <v>8</v>
      </c>
      <c r="C6" s="114"/>
      <c r="D6" s="206"/>
      <c r="S6" s="1" t="s">
        <v>578</v>
      </c>
      <c r="T6" s="294">
        <v>2018</v>
      </c>
      <c r="U6" s="1" t="str">
        <f t="shared" si="0"/>
        <v>July 1, 2017</v>
      </c>
      <c r="V6" s="1" t="str">
        <f t="shared" si="1"/>
        <v>June 30, 2018</v>
      </c>
      <c r="W6" s="1" t="str">
        <f t="shared" si="2"/>
        <v>2017-18</v>
      </c>
    </row>
    <row r="7" spans="2:23" ht="12.75" customHeight="1">
      <c r="B7" s="3" t="s">
        <v>406</v>
      </c>
      <c r="C7" s="11">
        <v>3121</v>
      </c>
      <c r="D7" s="40"/>
      <c r="S7" s="1" t="s">
        <v>579</v>
      </c>
      <c r="T7" s="294">
        <v>2019</v>
      </c>
      <c r="U7" s="1" t="str">
        <f t="shared" si="0"/>
        <v>July 1, 2018</v>
      </c>
      <c r="V7" s="1" t="str">
        <f t="shared" si="1"/>
        <v>June 30, 2019</v>
      </c>
      <c r="W7" s="1" t="str">
        <f t="shared" si="2"/>
        <v>2018-19</v>
      </c>
    </row>
    <row r="8" spans="2:23" ht="12.75" customHeight="1">
      <c r="B8" s="3" t="s">
        <v>215</v>
      </c>
      <c r="C8" s="11">
        <v>3191</v>
      </c>
      <c r="D8" s="40">
        <v>56954.59</v>
      </c>
      <c r="S8" s="1" t="s">
        <v>580</v>
      </c>
      <c r="T8" s="294">
        <v>2020</v>
      </c>
      <c r="U8" s="1" t="str">
        <f t="shared" si="0"/>
        <v>July 1, 2019</v>
      </c>
      <c r="V8" s="1" t="str">
        <f t="shared" si="1"/>
        <v>June 30, 2020</v>
      </c>
      <c r="W8" s="1" t="str">
        <f t="shared" si="2"/>
        <v>2019-20</v>
      </c>
    </row>
    <row r="9" spans="2:20" ht="12.75" customHeight="1">
      <c r="B9" s="3" t="s">
        <v>644</v>
      </c>
      <c r="C9" s="11">
        <v>3192</v>
      </c>
      <c r="D9" s="40"/>
      <c r="T9" s="294"/>
    </row>
    <row r="10" spans="2:19" ht="12.75" customHeight="1">
      <c r="B10" s="3" t="s">
        <v>61</v>
      </c>
      <c r="C10" s="11">
        <v>3199</v>
      </c>
      <c r="D10" s="40"/>
      <c r="S10" s="1" t="s">
        <v>581</v>
      </c>
    </row>
    <row r="11" spans="2:19" ht="12.75" customHeight="1">
      <c r="B11" s="3" t="s">
        <v>216</v>
      </c>
      <c r="C11" s="120">
        <v>3100</v>
      </c>
      <c r="D11" s="122">
        <f>ROUND(SUM(D7:D10),2)</f>
        <v>56954.59</v>
      </c>
      <c r="S11" s="1" t="s">
        <v>582</v>
      </c>
    </row>
    <row r="12" spans="2:19" ht="12.75" customHeight="1">
      <c r="B12" s="23" t="s">
        <v>197</v>
      </c>
      <c r="C12" s="119"/>
      <c r="D12" s="76"/>
      <c r="S12" s="1" t="s">
        <v>583</v>
      </c>
    </row>
    <row r="13" spans="2:19" ht="12.75" customHeight="1">
      <c r="B13" s="3" t="s">
        <v>217</v>
      </c>
      <c r="C13" s="11">
        <v>3202</v>
      </c>
      <c r="D13" s="40">
        <v>306953.05</v>
      </c>
      <c r="S13" s="1" t="s">
        <v>584</v>
      </c>
    </row>
    <row r="14" spans="2:19" ht="12.75" customHeight="1">
      <c r="B14" s="3" t="s">
        <v>218</v>
      </c>
      <c r="C14" s="11">
        <v>3255</v>
      </c>
      <c r="D14" s="40"/>
      <c r="S14" s="1" t="s">
        <v>585</v>
      </c>
    </row>
    <row r="15" spans="2:19" ht="12.75" customHeight="1">
      <c r="B15" s="3" t="s">
        <v>219</v>
      </c>
      <c r="C15" s="11">
        <v>3280</v>
      </c>
      <c r="D15" s="40">
        <v>22294.7</v>
      </c>
      <c r="S15" s="1" t="s">
        <v>586</v>
      </c>
    </row>
    <row r="16" spans="2:19" ht="12.75" customHeight="1">
      <c r="B16" s="3" t="s">
        <v>117</v>
      </c>
      <c r="C16" s="11">
        <v>3299</v>
      </c>
      <c r="D16" s="40"/>
      <c r="S16" s="1" t="s">
        <v>587</v>
      </c>
    </row>
    <row r="17" spans="2:19" ht="12.75" customHeight="1">
      <c r="B17" s="3" t="s">
        <v>220</v>
      </c>
      <c r="C17" s="120">
        <v>3200</v>
      </c>
      <c r="D17" s="122">
        <f>ROUND(SUM(D13:D16),2)</f>
        <v>329247.75</v>
      </c>
      <c r="S17" s="1" t="s">
        <v>588</v>
      </c>
    </row>
    <row r="18" spans="2:19" ht="12.75" customHeight="1">
      <c r="B18" s="23" t="s">
        <v>9</v>
      </c>
      <c r="C18" s="119"/>
      <c r="D18" s="76"/>
      <c r="S18" s="1" t="s">
        <v>589</v>
      </c>
    </row>
    <row r="19" spans="2:19" ht="12.75" customHeight="1">
      <c r="B19" s="3" t="s">
        <v>491</v>
      </c>
      <c r="C19" s="11">
        <v>3310</v>
      </c>
      <c r="D19" s="40">
        <v>26961871</v>
      </c>
      <c r="S19" s="1" t="s">
        <v>590</v>
      </c>
    </row>
    <row r="20" spans="2:19" ht="12.75" customHeight="1">
      <c r="B20" s="3" t="s">
        <v>221</v>
      </c>
      <c r="C20" s="11">
        <v>3315</v>
      </c>
      <c r="D20" s="40"/>
      <c r="S20" s="1" t="s">
        <v>591</v>
      </c>
    </row>
    <row r="21" spans="2:19" ht="12.75" customHeight="1">
      <c r="B21" s="3" t="s">
        <v>222</v>
      </c>
      <c r="C21" s="11">
        <v>3316</v>
      </c>
      <c r="D21" s="40"/>
      <c r="S21" s="1" t="s">
        <v>592</v>
      </c>
    </row>
    <row r="22" spans="2:19" ht="12.75" customHeight="1">
      <c r="B22" s="3" t="s">
        <v>213</v>
      </c>
      <c r="C22" s="11">
        <v>3317</v>
      </c>
      <c r="D22" s="40"/>
      <c r="S22" s="1" t="s">
        <v>593</v>
      </c>
    </row>
    <row r="23" spans="2:19" ht="12.75" customHeight="1">
      <c r="B23" s="3" t="s">
        <v>223</v>
      </c>
      <c r="C23" s="11">
        <v>3318</v>
      </c>
      <c r="D23" s="40"/>
      <c r="S23" s="1" t="s">
        <v>595</v>
      </c>
    </row>
    <row r="24" spans="2:19" ht="12.75" customHeight="1">
      <c r="B24" s="34" t="s">
        <v>451</v>
      </c>
      <c r="C24" s="100">
        <v>3323</v>
      </c>
      <c r="D24" s="77">
        <v>3863.79</v>
      </c>
      <c r="S24" s="1" t="s">
        <v>594</v>
      </c>
    </row>
    <row r="25" spans="2:19" ht="12.75" customHeight="1">
      <c r="B25" s="207" t="s">
        <v>224</v>
      </c>
      <c r="C25" s="119"/>
      <c r="D25" s="76"/>
      <c r="S25" s="1" t="s">
        <v>596</v>
      </c>
    </row>
    <row r="26" spans="2:19" ht="12.75" customHeight="1">
      <c r="B26" s="5" t="s">
        <v>225</v>
      </c>
      <c r="C26" s="11">
        <v>3344</v>
      </c>
      <c r="D26" s="40">
        <v>60493</v>
      </c>
      <c r="S26" s="1" t="s">
        <v>597</v>
      </c>
    </row>
    <row r="27" spans="2:19" ht="12.75" customHeight="1">
      <c r="B27" s="5" t="s">
        <v>529</v>
      </c>
      <c r="C27" s="11">
        <v>3355</v>
      </c>
      <c r="D27" s="40">
        <v>6724846</v>
      </c>
      <c r="S27" s="1" t="s">
        <v>598</v>
      </c>
    </row>
    <row r="28" spans="2:19" ht="12.75" customHeight="1">
      <c r="B28" s="5" t="s">
        <v>571</v>
      </c>
      <c r="C28" s="11">
        <v>3361</v>
      </c>
      <c r="D28" s="40"/>
      <c r="F28" s="4"/>
      <c r="G28" s="12"/>
      <c r="H28" s="13"/>
      <c r="S28" s="1" t="s">
        <v>599</v>
      </c>
    </row>
    <row r="29" spans="2:19" ht="12.75" customHeight="1">
      <c r="B29" s="5" t="s">
        <v>226</v>
      </c>
      <c r="C29" s="11">
        <v>3363</v>
      </c>
      <c r="D29" s="40"/>
      <c r="S29" s="1" t="s">
        <v>600</v>
      </c>
    </row>
    <row r="30" spans="2:19" ht="12.75" customHeight="1">
      <c r="B30" s="5" t="s">
        <v>227</v>
      </c>
      <c r="C30" s="11">
        <v>3371</v>
      </c>
      <c r="D30" s="40">
        <v>124357.29</v>
      </c>
      <c r="S30" s="1" t="s">
        <v>601</v>
      </c>
    </row>
    <row r="31" spans="2:19" ht="12.75" customHeight="1">
      <c r="B31" s="5" t="s">
        <v>228</v>
      </c>
      <c r="C31" s="11">
        <v>3372</v>
      </c>
      <c r="D31" s="40">
        <v>4202.31</v>
      </c>
      <c r="S31" s="1" t="s">
        <v>602</v>
      </c>
    </row>
    <row r="32" spans="2:19" ht="12.75" customHeight="1">
      <c r="B32" s="5" t="s">
        <v>229</v>
      </c>
      <c r="C32" s="11">
        <v>3373</v>
      </c>
      <c r="D32" s="40"/>
      <c r="S32" s="1" t="s">
        <v>603</v>
      </c>
    </row>
    <row r="33" spans="2:19" ht="12.75" customHeight="1">
      <c r="B33" s="5" t="s">
        <v>570</v>
      </c>
      <c r="C33" s="11">
        <v>3378</v>
      </c>
      <c r="D33" s="40"/>
      <c r="S33" s="1" t="s">
        <v>604</v>
      </c>
    </row>
    <row r="34" spans="2:19" ht="12.75" customHeight="1">
      <c r="B34" s="207" t="s">
        <v>230</v>
      </c>
      <c r="C34" s="119" t="s">
        <v>5</v>
      </c>
      <c r="D34" s="78"/>
      <c r="S34" s="1" t="s">
        <v>605</v>
      </c>
    </row>
    <row r="35" spans="2:19" ht="12.75" customHeight="1">
      <c r="B35" s="5" t="s">
        <v>231</v>
      </c>
      <c r="C35" s="11">
        <v>3335</v>
      </c>
      <c r="D35" s="40"/>
      <c r="S35" s="1" t="s">
        <v>606</v>
      </c>
    </row>
    <row r="36" spans="2:19" ht="12.75" customHeight="1">
      <c r="B36" s="5" t="s">
        <v>187</v>
      </c>
      <c r="C36" s="11">
        <v>3341</v>
      </c>
      <c r="D36" s="40">
        <v>223250</v>
      </c>
      <c r="S36" s="1" t="s">
        <v>642</v>
      </c>
    </row>
    <row r="37" spans="2:19" ht="12.75" customHeight="1">
      <c r="B37" s="5" t="s">
        <v>232</v>
      </c>
      <c r="C37" s="11">
        <v>3342</v>
      </c>
      <c r="D37" s="40"/>
      <c r="S37" s="1" t="s">
        <v>607</v>
      </c>
    </row>
    <row r="38" spans="2:19" ht="12.75" customHeight="1">
      <c r="B38" s="5" t="s">
        <v>233</v>
      </c>
      <c r="C38" s="11">
        <v>3343</v>
      </c>
      <c r="D38" s="40">
        <v>30775.03</v>
      </c>
      <c r="S38" s="1" t="s">
        <v>608</v>
      </c>
    </row>
    <row r="39" spans="2:19" ht="12.75" customHeight="1">
      <c r="B39" s="5" t="s">
        <v>294</v>
      </c>
      <c r="C39" s="11">
        <v>3399</v>
      </c>
      <c r="D39" s="40">
        <v>316536.43</v>
      </c>
      <c r="S39" s="1" t="s">
        <v>609</v>
      </c>
    </row>
    <row r="40" spans="2:19" ht="12.75" customHeight="1">
      <c r="B40" s="3" t="s">
        <v>234</v>
      </c>
      <c r="C40" s="120">
        <v>3300</v>
      </c>
      <c r="D40" s="122">
        <f>ROUND(SUM(D19:D39),2)</f>
        <v>34450194.85</v>
      </c>
      <c r="S40" s="1" t="s">
        <v>610</v>
      </c>
    </row>
    <row r="41" spans="2:19" ht="12.75" customHeight="1">
      <c r="B41" s="23" t="s">
        <v>10</v>
      </c>
      <c r="C41" s="208"/>
      <c r="D41" s="76"/>
      <c r="S41" s="1" t="s">
        <v>611</v>
      </c>
    </row>
    <row r="42" spans="2:19" ht="12.75" customHeight="1">
      <c r="B42" s="3" t="s">
        <v>235</v>
      </c>
      <c r="C42" s="11">
        <v>3411</v>
      </c>
      <c r="D42" s="40">
        <v>9297820.41</v>
      </c>
      <c r="S42" s="1" t="s">
        <v>612</v>
      </c>
    </row>
    <row r="43" spans="2:19" ht="12.75" customHeight="1">
      <c r="B43" s="3" t="s">
        <v>51</v>
      </c>
      <c r="C43" s="11">
        <v>3421</v>
      </c>
      <c r="D43" s="40"/>
      <c r="S43" s="1" t="s">
        <v>613</v>
      </c>
    </row>
    <row r="44" spans="2:19" ht="12.75" customHeight="1">
      <c r="B44" s="3" t="s">
        <v>236</v>
      </c>
      <c r="C44" s="11">
        <v>3422</v>
      </c>
      <c r="D44" s="40"/>
      <c r="S44" s="1" t="s">
        <v>615</v>
      </c>
    </row>
    <row r="45" spans="2:19" ht="12.75" customHeight="1">
      <c r="B45" s="3" t="s">
        <v>52</v>
      </c>
      <c r="C45" s="11">
        <v>3423</v>
      </c>
      <c r="D45" s="40"/>
      <c r="S45" s="1" t="s">
        <v>614</v>
      </c>
    </row>
    <row r="46" spans="2:19" ht="12.75" customHeight="1">
      <c r="B46" s="3" t="s">
        <v>237</v>
      </c>
      <c r="C46" s="11">
        <v>3424</v>
      </c>
      <c r="D46" s="40"/>
      <c r="S46" s="1" t="s">
        <v>616</v>
      </c>
    </row>
    <row r="47" spans="2:19" ht="12.75" customHeight="1">
      <c r="B47" s="3" t="s">
        <v>238</v>
      </c>
      <c r="C47" s="11">
        <v>3425</v>
      </c>
      <c r="D47" s="40">
        <v>34773</v>
      </c>
      <c r="S47" s="1" t="s">
        <v>617</v>
      </c>
    </row>
    <row r="48" spans="2:19" ht="12.75" customHeight="1">
      <c r="B48" s="3" t="s">
        <v>53</v>
      </c>
      <c r="C48" s="11">
        <v>3431</v>
      </c>
      <c r="D48" s="40">
        <v>32134.02</v>
      </c>
      <c r="S48" s="1" t="s">
        <v>618</v>
      </c>
    </row>
    <row r="49" spans="2:19" ht="12.75" customHeight="1">
      <c r="B49" s="3" t="s">
        <v>119</v>
      </c>
      <c r="C49" s="11">
        <v>3432</v>
      </c>
      <c r="D49" s="40"/>
      <c r="S49" s="1" t="s">
        <v>619</v>
      </c>
    </row>
    <row r="50" spans="2:19" ht="12.75" customHeight="1">
      <c r="B50" s="3" t="s">
        <v>170</v>
      </c>
      <c r="C50" s="11">
        <v>3433</v>
      </c>
      <c r="D50" s="40"/>
      <c r="S50" s="1" t="s">
        <v>620</v>
      </c>
    </row>
    <row r="51" spans="2:19" ht="12.75" customHeight="1">
      <c r="B51" s="3" t="s">
        <v>572</v>
      </c>
      <c r="C51" s="11">
        <v>3440</v>
      </c>
      <c r="D51" s="40"/>
      <c r="S51" s="1" t="s">
        <v>621</v>
      </c>
    </row>
    <row r="52" spans="2:19" ht="12.75" customHeight="1">
      <c r="B52" s="3" t="s">
        <v>239</v>
      </c>
      <c r="C52" s="11">
        <v>3461</v>
      </c>
      <c r="D52" s="40"/>
      <c r="S52" s="1" t="s">
        <v>622</v>
      </c>
    </row>
    <row r="53" spans="2:19" ht="12.75" customHeight="1">
      <c r="B53" s="3" t="s">
        <v>240</v>
      </c>
      <c r="C53" s="11">
        <v>3462</v>
      </c>
      <c r="D53" s="40"/>
      <c r="S53" s="1" t="s">
        <v>625</v>
      </c>
    </row>
    <row r="54" spans="2:19" ht="12.75" customHeight="1">
      <c r="B54" s="3" t="s">
        <v>241</v>
      </c>
      <c r="C54" s="11">
        <v>3463</v>
      </c>
      <c r="D54" s="40"/>
      <c r="S54" s="1" t="s">
        <v>623</v>
      </c>
    </row>
    <row r="55" spans="2:19" ht="12.75" customHeight="1">
      <c r="B55" s="3" t="s">
        <v>242</v>
      </c>
      <c r="C55" s="11">
        <v>3464</v>
      </c>
      <c r="D55" s="40"/>
      <c r="S55" s="1" t="s">
        <v>624</v>
      </c>
    </row>
    <row r="56" spans="2:19" ht="12.75" customHeight="1">
      <c r="B56" s="3" t="s">
        <v>243</v>
      </c>
      <c r="C56" s="11">
        <v>3465</v>
      </c>
      <c r="D56" s="40"/>
      <c r="S56" s="1" t="s">
        <v>626</v>
      </c>
    </row>
    <row r="57" spans="2:19" ht="12.75" customHeight="1">
      <c r="B57" s="3" t="s">
        <v>244</v>
      </c>
      <c r="C57" s="11">
        <v>3466</v>
      </c>
      <c r="D57" s="40"/>
      <c r="S57" s="1" t="s">
        <v>627</v>
      </c>
    </row>
    <row r="58" spans="2:19" ht="12.75" customHeight="1">
      <c r="B58" s="3" t="s">
        <v>345</v>
      </c>
      <c r="C58" s="11">
        <v>3467</v>
      </c>
      <c r="D58" s="40">
        <v>1589.41</v>
      </c>
      <c r="S58" s="1" t="s">
        <v>628</v>
      </c>
    </row>
    <row r="59" spans="2:19" ht="12.75" customHeight="1">
      <c r="B59" s="3" t="s">
        <v>245</v>
      </c>
      <c r="C59" s="11">
        <v>3468</v>
      </c>
      <c r="D59" s="40"/>
      <c r="S59" s="1" t="s">
        <v>629</v>
      </c>
    </row>
    <row r="60" spans="2:19" ht="12.75" customHeight="1">
      <c r="B60" s="3" t="s">
        <v>246</v>
      </c>
      <c r="C60" s="11">
        <v>3469</v>
      </c>
      <c r="D60" s="40"/>
      <c r="S60" s="1" t="s">
        <v>630</v>
      </c>
    </row>
    <row r="61" spans="2:19" ht="12.75" customHeight="1">
      <c r="B61" s="3" t="s">
        <v>247</v>
      </c>
      <c r="C61" s="11">
        <v>3471</v>
      </c>
      <c r="D61" s="40">
        <v>83637.98</v>
      </c>
      <c r="S61" s="1" t="s">
        <v>633</v>
      </c>
    </row>
    <row r="62" spans="2:19" ht="12.75" customHeight="1">
      <c r="B62" s="3" t="s">
        <v>492</v>
      </c>
      <c r="C62" s="11">
        <v>3472</v>
      </c>
      <c r="D62" s="40"/>
      <c r="S62" s="1" t="s">
        <v>631</v>
      </c>
    </row>
    <row r="63" spans="2:19" ht="12.75" customHeight="1">
      <c r="B63" s="3" t="s">
        <v>493</v>
      </c>
      <c r="C63" s="11">
        <v>3473</v>
      </c>
      <c r="D63" s="40">
        <v>165469.1</v>
      </c>
      <c r="S63" s="1" t="s">
        <v>632</v>
      </c>
    </row>
    <row r="64" spans="2:19" ht="12.75" customHeight="1">
      <c r="B64" s="34" t="s">
        <v>646</v>
      </c>
      <c r="C64" s="100">
        <v>3479</v>
      </c>
      <c r="D64" s="77"/>
      <c r="S64" s="1" t="s">
        <v>634</v>
      </c>
    </row>
    <row r="65" spans="2:19" ht="12.75" customHeight="1">
      <c r="B65" s="207" t="s">
        <v>248</v>
      </c>
      <c r="C65" s="208"/>
      <c r="D65" s="76"/>
      <c r="S65" s="1" t="s">
        <v>635</v>
      </c>
    </row>
    <row r="66" spans="2:19" ht="12.75" customHeight="1">
      <c r="B66" s="5" t="s">
        <v>249</v>
      </c>
      <c r="C66" s="11">
        <v>3491</v>
      </c>
      <c r="D66" s="40">
        <v>104227.32</v>
      </c>
      <c r="S66" s="1" t="s">
        <v>636</v>
      </c>
    </row>
    <row r="67" spans="2:19" ht="12.75" customHeight="1">
      <c r="B67" s="5" t="s">
        <v>497</v>
      </c>
      <c r="C67" s="11">
        <v>3492</v>
      </c>
      <c r="D67" s="40"/>
      <c r="S67" s="1" t="s">
        <v>637</v>
      </c>
    </row>
    <row r="68" spans="2:19" ht="12.75" customHeight="1">
      <c r="B68" s="5" t="s">
        <v>250</v>
      </c>
      <c r="C68" s="11">
        <v>3493</v>
      </c>
      <c r="D68" s="40"/>
      <c r="S68" s="1" t="s">
        <v>638</v>
      </c>
    </row>
    <row r="69" spans="2:19" ht="12.75" customHeight="1">
      <c r="B69" s="5" t="s">
        <v>251</v>
      </c>
      <c r="C69" s="11">
        <v>3494</v>
      </c>
      <c r="D69" s="40">
        <v>293142.82</v>
      </c>
      <c r="S69" s="1" t="s">
        <v>639</v>
      </c>
    </row>
    <row r="70" spans="2:4" ht="12.75" customHeight="1">
      <c r="B70" s="5" t="s">
        <v>189</v>
      </c>
      <c r="C70" s="11">
        <v>3495</v>
      </c>
      <c r="D70" s="40">
        <v>759366.19</v>
      </c>
    </row>
    <row r="71" spans="2:4" ht="12.75" customHeight="1">
      <c r="B71" s="5" t="s">
        <v>54</v>
      </c>
      <c r="C71" s="11">
        <v>3496</v>
      </c>
      <c r="D71" s="40"/>
    </row>
    <row r="72" spans="2:4" ht="12.75" customHeight="1">
      <c r="B72" s="5" t="s">
        <v>252</v>
      </c>
      <c r="C72" s="11">
        <v>3497</v>
      </c>
      <c r="D72" s="40">
        <v>60</v>
      </c>
    </row>
    <row r="73" spans="2:4" ht="12.75" customHeight="1">
      <c r="B73" s="5" t="s">
        <v>647</v>
      </c>
      <c r="C73" s="11">
        <v>3498</v>
      </c>
      <c r="D73" s="40">
        <v>1347</v>
      </c>
    </row>
    <row r="74" spans="2:4" ht="12.75" customHeight="1">
      <c r="B74" s="5" t="s">
        <v>253</v>
      </c>
      <c r="C74" s="11">
        <v>3499</v>
      </c>
      <c r="D74" s="40">
        <v>120607.7</v>
      </c>
    </row>
    <row r="75" spans="2:4" ht="12.75" customHeight="1">
      <c r="B75" s="3" t="s">
        <v>254</v>
      </c>
      <c r="C75" s="120">
        <v>3400</v>
      </c>
      <c r="D75" s="122">
        <f>ROUND(SUM(D42:D74),2)</f>
        <v>10894174.95</v>
      </c>
    </row>
    <row r="76" spans="2:4" ht="12.75" customHeight="1">
      <c r="B76" s="24" t="s">
        <v>255</v>
      </c>
      <c r="C76" s="120">
        <v>3000</v>
      </c>
      <c r="D76" s="122">
        <f>ROUND(D11+D17+D40+D75,2)</f>
        <v>45730572.14</v>
      </c>
    </row>
    <row r="77" spans="2:4" ht="12.75" customHeight="1">
      <c r="B77" s="4"/>
      <c r="C77" s="209"/>
      <c r="D77" s="2"/>
    </row>
    <row r="78" spans="2:4" ht="12.75" customHeight="1">
      <c r="B78" s="4" t="s">
        <v>11</v>
      </c>
      <c r="C78" s="209"/>
      <c r="D78" s="2"/>
    </row>
    <row r="81" spans="1:12" ht="12.75">
      <c r="A81" s="1" t="s">
        <v>162</v>
      </c>
      <c r="B81" s="110" t="str">
        <f>$B$1</f>
        <v>DISTRICT SCHOOL BOARD OF OKEECHOBEE COUNTY</v>
      </c>
      <c r="H81" s="210"/>
      <c r="I81" s="33"/>
      <c r="J81" s="6"/>
      <c r="K81" s="35" t="s">
        <v>172</v>
      </c>
      <c r="L81" s="6"/>
    </row>
    <row r="82" spans="2:12" ht="12.75">
      <c r="B82" s="110" t="s">
        <v>547</v>
      </c>
      <c r="H82" s="106"/>
      <c r="I82" s="106"/>
      <c r="J82" s="6"/>
      <c r="K82" s="33" t="s">
        <v>12</v>
      </c>
      <c r="L82" s="6"/>
    </row>
    <row r="83" spans="2:12" ht="12.75">
      <c r="B83" s="298" t="str">
        <f>B4</f>
        <v>For the Fiscal Year Ended June 30, 2014</v>
      </c>
      <c r="J83" s="6"/>
      <c r="K83" s="108" t="s">
        <v>3</v>
      </c>
      <c r="L83" s="6"/>
    </row>
    <row r="84" spans="2:12" ht="12.75" customHeight="1">
      <c r="B84" s="337" t="s">
        <v>25</v>
      </c>
      <c r="C84" s="332" t="s">
        <v>454</v>
      </c>
      <c r="D84" s="113">
        <v>100</v>
      </c>
      <c r="E84" s="113">
        <v>200</v>
      </c>
      <c r="F84" s="113">
        <v>300</v>
      </c>
      <c r="G84" s="113">
        <v>400</v>
      </c>
      <c r="H84" s="113">
        <v>500</v>
      </c>
      <c r="I84" s="113">
        <v>600</v>
      </c>
      <c r="J84" s="113">
        <v>700</v>
      </c>
      <c r="K84" s="329" t="s">
        <v>24</v>
      </c>
      <c r="L84" s="6"/>
    </row>
    <row r="85" spans="2:12" ht="25.5">
      <c r="B85" s="341"/>
      <c r="C85" s="332"/>
      <c r="D85" s="211" t="s">
        <v>19</v>
      </c>
      <c r="E85" s="211" t="s">
        <v>455</v>
      </c>
      <c r="F85" s="211" t="s">
        <v>456</v>
      </c>
      <c r="G85" s="211" t="s">
        <v>457</v>
      </c>
      <c r="H85" s="211" t="s">
        <v>458</v>
      </c>
      <c r="I85" s="211" t="s">
        <v>459</v>
      </c>
      <c r="J85" s="212" t="s">
        <v>18</v>
      </c>
      <c r="K85" s="329"/>
      <c r="L85" s="6"/>
    </row>
    <row r="86" spans="2:12" ht="12.75">
      <c r="B86" s="170" t="s">
        <v>26</v>
      </c>
      <c r="C86" s="117"/>
      <c r="D86" s="87"/>
      <c r="E86" s="87"/>
      <c r="F86" s="87"/>
      <c r="G86" s="87"/>
      <c r="H86" s="87"/>
      <c r="I86" s="87"/>
      <c r="J86" s="87"/>
      <c r="K86" s="87"/>
      <c r="L86" s="6"/>
    </row>
    <row r="87" spans="2:12" ht="12.75">
      <c r="B87" s="3" t="s">
        <v>256</v>
      </c>
      <c r="C87" s="11">
        <v>5000</v>
      </c>
      <c r="D87" s="40">
        <v>18935153.61</v>
      </c>
      <c r="E87" s="40">
        <v>5908576.1</v>
      </c>
      <c r="F87" s="40">
        <v>2122779.84</v>
      </c>
      <c r="G87" s="40">
        <v>2307.73</v>
      </c>
      <c r="H87" s="40">
        <v>683308.78</v>
      </c>
      <c r="I87" s="40">
        <v>136596.36</v>
      </c>
      <c r="J87" s="40">
        <v>747518.44</v>
      </c>
      <c r="K87" s="123">
        <f aca="true" t="shared" si="3" ref="K87:K111">ROUND(SUM(D87:J87),2)</f>
        <v>28536240.86</v>
      </c>
      <c r="L87" s="6"/>
    </row>
    <row r="88" spans="2:12" ht="19.5" customHeight="1">
      <c r="B88" s="14" t="s">
        <v>494</v>
      </c>
      <c r="C88" s="11">
        <v>6100</v>
      </c>
      <c r="D88" s="40">
        <v>1219210.68</v>
      </c>
      <c r="E88" s="40">
        <v>387724.92</v>
      </c>
      <c r="F88" s="40">
        <v>183451.38</v>
      </c>
      <c r="G88" s="40"/>
      <c r="H88" s="40">
        <v>13547.65</v>
      </c>
      <c r="I88" s="40">
        <v>607.87</v>
      </c>
      <c r="J88" s="40">
        <v>2008.11</v>
      </c>
      <c r="K88" s="123">
        <f t="shared" si="3"/>
        <v>1806550.61</v>
      </c>
      <c r="L88" s="6"/>
    </row>
    <row r="89" spans="2:12" ht="19.5" customHeight="1">
      <c r="B89" s="14" t="s">
        <v>257</v>
      </c>
      <c r="C89" s="11">
        <v>6200</v>
      </c>
      <c r="D89" s="40">
        <v>318721.11</v>
      </c>
      <c r="E89" s="40">
        <v>82925.22</v>
      </c>
      <c r="F89" s="40">
        <v>1136.05</v>
      </c>
      <c r="G89" s="40"/>
      <c r="H89" s="40">
        <v>8714.2</v>
      </c>
      <c r="I89" s="40">
        <v>34217.42</v>
      </c>
      <c r="J89" s="40">
        <v>7415</v>
      </c>
      <c r="K89" s="123">
        <f t="shared" si="3"/>
        <v>453129</v>
      </c>
      <c r="L89" s="6"/>
    </row>
    <row r="90" spans="2:12" ht="19.5" customHeight="1">
      <c r="B90" s="14" t="s">
        <v>258</v>
      </c>
      <c r="C90" s="11">
        <v>6300</v>
      </c>
      <c r="D90" s="40">
        <v>285237.79</v>
      </c>
      <c r="E90" s="40">
        <v>97597.15</v>
      </c>
      <c r="F90" s="40">
        <v>5268.69</v>
      </c>
      <c r="G90" s="40"/>
      <c r="H90" s="40">
        <v>1715.99</v>
      </c>
      <c r="I90" s="40"/>
      <c r="J90" s="40">
        <v>97.02</v>
      </c>
      <c r="K90" s="123">
        <f t="shared" si="3"/>
        <v>389916.64</v>
      </c>
      <c r="L90" s="6"/>
    </row>
    <row r="91" spans="2:12" ht="19.5" customHeight="1">
      <c r="B91" s="14" t="s">
        <v>259</v>
      </c>
      <c r="C91" s="11">
        <v>6400</v>
      </c>
      <c r="D91" s="40">
        <v>144672.12</v>
      </c>
      <c r="E91" s="40">
        <v>40074.7</v>
      </c>
      <c r="F91" s="40">
        <v>65022.35</v>
      </c>
      <c r="G91" s="40"/>
      <c r="H91" s="40">
        <v>3000.56</v>
      </c>
      <c r="I91" s="40"/>
      <c r="J91" s="40">
        <v>1098</v>
      </c>
      <c r="K91" s="123">
        <f t="shared" si="3"/>
        <v>253867.73</v>
      </c>
      <c r="L91" s="6"/>
    </row>
    <row r="92" spans="2:12" ht="19.5" customHeight="1">
      <c r="B92" s="14" t="s">
        <v>407</v>
      </c>
      <c r="C92" s="11">
        <v>6500</v>
      </c>
      <c r="D92" s="40">
        <v>449229.69</v>
      </c>
      <c r="E92" s="40">
        <v>122783.06</v>
      </c>
      <c r="F92" s="40">
        <v>91415.78</v>
      </c>
      <c r="G92" s="40"/>
      <c r="H92" s="40">
        <v>710.74</v>
      </c>
      <c r="I92" s="40">
        <v>1828.88</v>
      </c>
      <c r="J92" s="40">
        <v>6004.99</v>
      </c>
      <c r="K92" s="123">
        <f t="shared" si="3"/>
        <v>671973.14</v>
      </c>
      <c r="L92" s="6"/>
    </row>
    <row r="93" spans="2:12" ht="19.5" customHeight="1">
      <c r="B93" s="14" t="s">
        <v>313</v>
      </c>
      <c r="C93" s="11">
        <v>7100</v>
      </c>
      <c r="D93" s="40">
        <v>136995</v>
      </c>
      <c r="E93" s="40">
        <v>60715.64</v>
      </c>
      <c r="F93" s="40">
        <v>87359.86</v>
      </c>
      <c r="G93" s="40"/>
      <c r="H93" s="40"/>
      <c r="I93" s="40"/>
      <c r="J93" s="40">
        <v>34175</v>
      </c>
      <c r="K93" s="123">
        <f t="shared" si="3"/>
        <v>319245.5</v>
      </c>
      <c r="L93" s="6"/>
    </row>
    <row r="94" spans="2:12" ht="19.5" customHeight="1">
      <c r="B94" s="14" t="s">
        <v>260</v>
      </c>
      <c r="C94" s="11">
        <v>7200</v>
      </c>
      <c r="D94" s="40">
        <v>281449.16</v>
      </c>
      <c r="E94" s="40">
        <v>119191.94</v>
      </c>
      <c r="F94" s="40">
        <v>53936.07</v>
      </c>
      <c r="G94" s="40"/>
      <c r="H94" s="40">
        <v>13093.5</v>
      </c>
      <c r="I94" s="40"/>
      <c r="J94" s="40">
        <v>17814</v>
      </c>
      <c r="K94" s="123">
        <f t="shared" si="3"/>
        <v>485484.67</v>
      </c>
      <c r="L94" s="6"/>
    </row>
    <row r="95" spans="2:12" ht="19.5" customHeight="1">
      <c r="B95" s="14" t="s">
        <v>261</v>
      </c>
      <c r="C95" s="11">
        <v>7300</v>
      </c>
      <c r="D95" s="40">
        <v>2370168.2</v>
      </c>
      <c r="E95" s="40">
        <v>687043.06</v>
      </c>
      <c r="F95" s="40">
        <v>8792.05</v>
      </c>
      <c r="G95" s="40"/>
      <c r="H95" s="40">
        <v>15456.73</v>
      </c>
      <c r="I95" s="40">
        <v>470</v>
      </c>
      <c r="J95" s="40">
        <v>1992.5</v>
      </c>
      <c r="K95" s="123">
        <f t="shared" si="3"/>
        <v>3083922.54</v>
      </c>
      <c r="L95" s="6"/>
    </row>
    <row r="96" spans="2:12" ht="19.5" customHeight="1">
      <c r="B96" s="14" t="s">
        <v>262</v>
      </c>
      <c r="C96" s="11">
        <v>7410</v>
      </c>
      <c r="D96" s="40"/>
      <c r="E96" s="40"/>
      <c r="F96" s="40"/>
      <c r="G96" s="40"/>
      <c r="H96" s="40"/>
      <c r="I96" s="40"/>
      <c r="J96" s="40"/>
      <c r="K96" s="123">
        <f t="shared" si="3"/>
        <v>0</v>
      </c>
      <c r="L96" s="6"/>
    </row>
    <row r="97" spans="2:12" ht="19.5" customHeight="1">
      <c r="B97" s="14" t="s">
        <v>263</v>
      </c>
      <c r="C97" s="11">
        <v>7500</v>
      </c>
      <c r="D97" s="40">
        <v>289670.44</v>
      </c>
      <c r="E97" s="40">
        <v>93152.35</v>
      </c>
      <c r="F97" s="40">
        <v>21110.31</v>
      </c>
      <c r="G97" s="40"/>
      <c r="H97" s="40">
        <v>6177.09</v>
      </c>
      <c r="I97" s="40"/>
      <c r="J97" s="40">
        <v>400</v>
      </c>
      <c r="K97" s="123">
        <f t="shared" si="3"/>
        <v>410510.19</v>
      </c>
      <c r="L97" s="6"/>
    </row>
    <row r="98" spans="2:12" ht="19.5" customHeight="1">
      <c r="B98" s="14" t="s">
        <v>264</v>
      </c>
      <c r="C98" s="11">
        <v>7600</v>
      </c>
      <c r="D98" s="40"/>
      <c r="E98" s="40"/>
      <c r="F98" s="40"/>
      <c r="G98" s="40"/>
      <c r="H98" s="40"/>
      <c r="I98" s="40"/>
      <c r="J98" s="40"/>
      <c r="K98" s="123">
        <f t="shared" si="3"/>
        <v>0</v>
      </c>
      <c r="L98" s="6"/>
    </row>
    <row r="99" spans="2:12" ht="19.5" customHeight="1">
      <c r="B99" s="14" t="s">
        <v>265</v>
      </c>
      <c r="C99" s="11">
        <v>7700</v>
      </c>
      <c r="D99" s="40">
        <v>228056.46</v>
      </c>
      <c r="E99" s="40">
        <v>67554</v>
      </c>
      <c r="F99" s="40">
        <v>321695.01</v>
      </c>
      <c r="G99" s="40"/>
      <c r="H99" s="40">
        <v>2823.08</v>
      </c>
      <c r="I99" s="40"/>
      <c r="J99" s="40">
        <v>5212</v>
      </c>
      <c r="K99" s="123">
        <f t="shared" si="3"/>
        <v>625340.55</v>
      </c>
      <c r="L99" s="6"/>
    </row>
    <row r="100" spans="2:12" ht="19.5" customHeight="1">
      <c r="B100" s="14" t="s">
        <v>495</v>
      </c>
      <c r="C100" s="11">
        <v>7800</v>
      </c>
      <c r="D100" s="40">
        <v>1397519.59</v>
      </c>
      <c r="E100" s="40">
        <v>639254.87</v>
      </c>
      <c r="F100" s="40">
        <v>82197.48</v>
      </c>
      <c r="G100" s="40">
        <v>622937.82</v>
      </c>
      <c r="H100" s="40">
        <v>163447.13</v>
      </c>
      <c r="I100" s="40">
        <v>3102</v>
      </c>
      <c r="J100" s="40">
        <v>11258.39</v>
      </c>
      <c r="K100" s="123">
        <f t="shared" si="3"/>
        <v>2919717.28</v>
      </c>
      <c r="L100" s="6"/>
    </row>
    <row r="101" spans="2:12" ht="19.5" customHeight="1">
      <c r="B101" s="14" t="s">
        <v>266</v>
      </c>
      <c r="C101" s="11">
        <v>7900</v>
      </c>
      <c r="D101" s="40">
        <v>1207809.32</v>
      </c>
      <c r="E101" s="40">
        <v>595596.77</v>
      </c>
      <c r="F101" s="40">
        <v>825143.6</v>
      </c>
      <c r="G101" s="40">
        <v>1093205.53</v>
      </c>
      <c r="H101" s="40">
        <v>108244.72</v>
      </c>
      <c r="I101" s="40">
        <v>5823.64</v>
      </c>
      <c r="J101" s="40">
        <v>59703.11</v>
      </c>
      <c r="K101" s="123">
        <f t="shared" si="3"/>
        <v>3895526.69</v>
      </c>
      <c r="L101" s="6"/>
    </row>
    <row r="102" spans="2:12" ht="19.5" customHeight="1">
      <c r="B102" s="14" t="s">
        <v>267</v>
      </c>
      <c r="C102" s="11">
        <v>8100</v>
      </c>
      <c r="D102" s="40">
        <v>527791.07</v>
      </c>
      <c r="E102" s="40">
        <v>218758.56</v>
      </c>
      <c r="F102" s="40">
        <v>316022.47</v>
      </c>
      <c r="G102" s="40">
        <v>23035.85</v>
      </c>
      <c r="H102" s="40">
        <v>187017.5</v>
      </c>
      <c r="I102" s="40">
        <v>147.7</v>
      </c>
      <c r="J102" s="40">
        <v>1480</v>
      </c>
      <c r="K102" s="123">
        <f t="shared" si="3"/>
        <v>1274253.15</v>
      </c>
      <c r="L102" s="6"/>
    </row>
    <row r="103" spans="2:12" ht="19.5" customHeight="1">
      <c r="B103" s="14" t="s">
        <v>268</v>
      </c>
      <c r="C103" s="11">
        <v>8200</v>
      </c>
      <c r="D103" s="40">
        <v>77500</v>
      </c>
      <c r="E103" s="40">
        <v>19086.5</v>
      </c>
      <c r="F103" s="40">
        <v>19380.07</v>
      </c>
      <c r="G103" s="40"/>
      <c r="H103" s="40">
        <v>2770.38</v>
      </c>
      <c r="I103" s="40">
        <v>5846.58</v>
      </c>
      <c r="J103" s="40"/>
      <c r="K103" s="123">
        <f>ROUND(SUM(D103:J103),2)</f>
        <v>124583.53</v>
      </c>
      <c r="L103" s="6"/>
    </row>
    <row r="104" spans="2:12" ht="19.5" customHeight="1">
      <c r="B104" s="14" t="s">
        <v>269</v>
      </c>
      <c r="C104" s="11">
        <v>9100</v>
      </c>
      <c r="D104" s="40">
        <v>151994.04</v>
      </c>
      <c r="E104" s="40">
        <v>29972.55</v>
      </c>
      <c r="F104" s="40">
        <v>131684.31</v>
      </c>
      <c r="G104" s="40"/>
      <c r="H104" s="40">
        <v>1284.85</v>
      </c>
      <c r="I104" s="40">
        <v>705</v>
      </c>
      <c r="J104" s="40"/>
      <c r="K104" s="123">
        <f t="shared" si="3"/>
        <v>315640.75</v>
      </c>
      <c r="L104" s="6"/>
    </row>
    <row r="105" spans="2:12" ht="12.75">
      <c r="B105" s="118" t="s">
        <v>27</v>
      </c>
      <c r="C105" s="119"/>
      <c r="D105" s="313"/>
      <c r="E105" s="313"/>
      <c r="F105" s="313"/>
      <c r="G105" s="313"/>
      <c r="H105" s="313"/>
      <c r="I105" s="76"/>
      <c r="J105" s="313"/>
      <c r="K105" s="79"/>
      <c r="L105" s="6"/>
    </row>
    <row r="106" spans="2:12" ht="12.75">
      <c r="B106" s="14" t="s">
        <v>270</v>
      </c>
      <c r="C106" s="11">
        <v>7420</v>
      </c>
      <c r="D106" s="314"/>
      <c r="E106" s="314"/>
      <c r="F106" s="314"/>
      <c r="G106" s="314"/>
      <c r="H106" s="314"/>
      <c r="I106" s="40"/>
      <c r="J106" s="314"/>
      <c r="K106" s="123">
        <f>ROUND(I106,2)</f>
        <v>0</v>
      </c>
      <c r="L106" s="6"/>
    </row>
    <row r="107" spans="2:12" ht="19.5" customHeight="1">
      <c r="B107" s="14" t="s">
        <v>271</v>
      </c>
      <c r="C107" s="11">
        <v>9300</v>
      </c>
      <c r="D107" s="314"/>
      <c r="E107" s="314"/>
      <c r="F107" s="314"/>
      <c r="G107" s="314"/>
      <c r="H107" s="314"/>
      <c r="I107" s="40">
        <v>204845.58</v>
      </c>
      <c r="J107" s="314"/>
      <c r="K107" s="123">
        <f>ROUND(I107,2)</f>
        <v>204845.58</v>
      </c>
      <c r="L107" s="6"/>
    </row>
    <row r="108" spans="2:12" ht="12.75">
      <c r="B108" s="118" t="s">
        <v>28</v>
      </c>
      <c r="C108" s="119"/>
      <c r="D108" s="313"/>
      <c r="E108" s="313"/>
      <c r="F108" s="313"/>
      <c r="G108" s="313"/>
      <c r="H108" s="313"/>
      <c r="I108" s="313"/>
      <c r="J108" s="76"/>
      <c r="K108" s="79"/>
      <c r="L108" s="6"/>
    </row>
    <row r="109" spans="2:12" ht="19.5" customHeight="1">
      <c r="B109" s="14" t="s">
        <v>55</v>
      </c>
      <c r="C109" s="11">
        <v>710</v>
      </c>
      <c r="D109" s="314"/>
      <c r="E109" s="314"/>
      <c r="F109" s="314"/>
      <c r="G109" s="314"/>
      <c r="H109" s="314"/>
      <c r="I109" s="314"/>
      <c r="J109" s="40"/>
      <c r="K109" s="123">
        <f>ROUND(J109,2)</f>
        <v>0</v>
      </c>
      <c r="L109" s="6"/>
    </row>
    <row r="110" spans="2:12" ht="19.5" customHeight="1">
      <c r="B110" s="14" t="s">
        <v>272</v>
      </c>
      <c r="C110" s="11">
        <v>720</v>
      </c>
      <c r="D110" s="314"/>
      <c r="E110" s="314"/>
      <c r="F110" s="314"/>
      <c r="G110" s="314"/>
      <c r="H110" s="314"/>
      <c r="I110" s="314"/>
      <c r="J110" s="40"/>
      <c r="K110" s="123">
        <f>ROUND(J110,2)</f>
        <v>0</v>
      </c>
      <c r="L110" s="6"/>
    </row>
    <row r="111" spans="2:12" ht="19.5" customHeight="1">
      <c r="B111" s="72" t="s">
        <v>273</v>
      </c>
      <c r="C111" s="120"/>
      <c r="D111" s="122">
        <f>ROUND(SUM(D87:D104),2)</f>
        <v>28021178.28</v>
      </c>
      <c r="E111" s="124">
        <f>ROUND(SUM(E87:E104),2)</f>
        <v>9170007.39</v>
      </c>
      <c r="F111" s="124">
        <f>ROUND(SUM(F87:F104),2)</f>
        <v>4336395.32</v>
      </c>
      <c r="G111" s="124">
        <f>ROUND(SUM(G87:G104),2)</f>
        <v>1741486.93</v>
      </c>
      <c r="H111" s="124">
        <f>ROUND(SUM(H87:H104),2)</f>
        <v>1211312.9</v>
      </c>
      <c r="I111" s="124">
        <f>ROUND(SUM(I87:I104)+SUM(I106:I107),2)</f>
        <v>394191.03</v>
      </c>
      <c r="J111" s="124">
        <f>ROUND(SUM(J87:J104)+SUM(J109:J110),2)</f>
        <v>896176.56</v>
      </c>
      <c r="K111" s="124">
        <f t="shared" si="3"/>
        <v>45770748.41</v>
      </c>
      <c r="L111" s="6"/>
    </row>
    <row r="112" spans="2:12" ht="18.75" customHeight="1">
      <c r="B112" s="213" t="s">
        <v>29</v>
      </c>
      <c r="C112" s="120"/>
      <c r="D112" s="315"/>
      <c r="E112" s="315"/>
      <c r="F112" s="315"/>
      <c r="G112" s="316"/>
      <c r="H112" s="316"/>
      <c r="I112" s="316"/>
      <c r="J112" s="317"/>
      <c r="K112" s="122">
        <f>ROUND(D76-K111,2)</f>
        <v>-40176.27</v>
      </c>
      <c r="L112" s="6"/>
    </row>
    <row r="113" spans="3:11" ht="12.75">
      <c r="C113" s="32"/>
      <c r="J113" s="32"/>
      <c r="K113" s="214"/>
    </row>
    <row r="114" spans="2:3" ht="12.75">
      <c r="B114" s="106" t="s">
        <v>38</v>
      </c>
      <c r="C114" s="32"/>
    </row>
    <row r="115" ht="12.75">
      <c r="C115" s="32"/>
    </row>
    <row r="116" ht="12.75">
      <c r="C116" s="32"/>
    </row>
    <row r="117" spans="1:2" ht="12.75">
      <c r="A117" s="1" t="s">
        <v>163</v>
      </c>
      <c r="B117" s="110" t="str">
        <f>$B$1</f>
        <v>DISTRICT SCHOOL BOARD OF OKEECHOBEE COUNTY</v>
      </c>
    </row>
    <row r="118" spans="2:4" ht="12.75">
      <c r="B118" s="110" t="s">
        <v>548</v>
      </c>
      <c r="D118" s="35" t="s">
        <v>172</v>
      </c>
    </row>
    <row r="119" spans="2:4" ht="12.75">
      <c r="B119" s="110" t="s">
        <v>30</v>
      </c>
      <c r="C119" s="215"/>
      <c r="D119" s="35" t="s">
        <v>31</v>
      </c>
    </row>
    <row r="120" spans="2:4" ht="12.75">
      <c r="B120" s="298" t="str">
        <f>B4</f>
        <v>For the Fiscal Year Ended June 30, 2014</v>
      </c>
      <c r="D120" s="108" t="s">
        <v>3</v>
      </c>
    </row>
    <row r="121" spans="2:4" ht="39" customHeight="1">
      <c r="B121" s="216" t="s">
        <v>460</v>
      </c>
      <c r="C121" s="204" t="s">
        <v>461</v>
      </c>
      <c r="D121" s="205"/>
    </row>
    <row r="122" spans="2:4" ht="21.75" customHeight="1">
      <c r="B122" s="26" t="s">
        <v>186</v>
      </c>
      <c r="C122" s="31">
        <v>3720</v>
      </c>
      <c r="D122" s="21"/>
    </row>
    <row r="123" spans="2:4" ht="21.75" customHeight="1">
      <c r="B123" s="26" t="s">
        <v>533</v>
      </c>
      <c r="C123" s="31">
        <v>3730</v>
      </c>
      <c r="D123" s="21">
        <v>77620.53</v>
      </c>
    </row>
    <row r="124" spans="2:4" ht="21.75" customHeight="1">
      <c r="B124" s="26" t="s">
        <v>32</v>
      </c>
      <c r="C124" s="31">
        <v>3740</v>
      </c>
      <c r="D124" s="22">
        <v>1352.23</v>
      </c>
    </row>
    <row r="125" spans="2:4" ht="21.75" customHeight="1">
      <c r="B125" s="23" t="s">
        <v>33</v>
      </c>
      <c r="C125" s="27"/>
      <c r="D125" s="76"/>
    </row>
    <row r="126" spans="2:4" ht="21.75" customHeight="1">
      <c r="B126" s="3" t="s">
        <v>274</v>
      </c>
      <c r="C126" s="31">
        <v>3620</v>
      </c>
      <c r="D126" s="40"/>
    </row>
    <row r="127" spans="2:4" ht="21.75" customHeight="1">
      <c r="B127" s="3" t="s">
        <v>275</v>
      </c>
      <c r="C127" s="31">
        <v>3630</v>
      </c>
      <c r="D127" s="40">
        <v>672730</v>
      </c>
    </row>
    <row r="128" spans="2:4" ht="21.75" customHeight="1">
      <c r="B128" s="3" t="s">
        <v>276</v>
      </c>
      <c r="C128" s="31">
        <v>3640</v>
      </c>
      <c r="D128" s="40"/>
    </row>
    <row r="129" spans="2:4" ht="21.75" customHeight="1">
      <c r="B129" s="3" t="s">
        <v>277</v>
      </c>
      <c r="C129" s="31">
        <v>3660</v>
      </c>
      <c r="D129" s="40"/>
    </row>
    <row r="130" spans="2:4" ht="21.75" customHeight="1">
      <c r="B130" s="3" t="s">
        <v>278</v>
      </c>
      <c r="C130" s="31">
        <v>3670</v>
      </c>
      <c r="D130" s="40"/>
    </row>
    <row r="131" spans="2:4" ht="21.75" customHeight="1">
      <c r="B131" s="3" t="s">
        <v>279</v>
      </c>
      <c r="C131" s="31">
        <v>3690</v>
      </c>
      <c r="D131" s="40"/>
    </row>
    <row r="132" spans="2:4" ht="21.75" customHeight="1">
      <c r="B132" s="3" t="s">
        <v>280</v>
      </c>
      <c r="C132" s="196">
        <v>3600</v>
      </c>
      <c r="D132" s="122">
        <f>ROUND(SUM(D126:D131),2)</f>
        <v>672730</v>
      </c>
    </row>
    <row r="133" spans="2:4" ht="21.75" customHeight="1">
      <c r="B133" s="23" t="s">
        <v>34</v>
      </c>
      <c r="C133" s="27"/>
      <c r="D133" s="76"/>
    </row>
    <row r="134" spans="2:4" ht="21.75" customHeight="1">
      <c r="B134" s="3" t="s">
        <v>281</v>
      </c>
      <c r="C134" s="31">
        <v>920</v>
      </c>
      <c r="D134" s="40"/>
    </row>
    <row r="135" spans="2:4" ht="21.75" customHeight="1">
      <c r="B135" s="3" t="s">
        <v>282</v>
      </c>
      <c r="C135" s="31">
        <v>930</v>
      </c>
      <c r="D135" s="40"/>
    </row>
    <row r="136" spans="2:4" ht="21.75" customHeight="1">
      <c r="B136" s="3" t="s">
        <v>283</v>
      </c>
      <c r="C136" s="31">
        <v>940</v>
      </c>
      <c r="D136" s="40"/>
    </row>
    <row r="137" spans="2:4" ht="21.75" customHeight="1">
      <c r="B137" s="3" t="s">
        <v>284</v>
      </c>
      <c r="C137" s="31">
        <v>960</v>
      </c>
      <c r="D137" s="40"/>
    </row>
    <row r="138" spans="2:4" ht="21.75" customHeight="1">
      <c r="B138" s="3" t="s">
        <v>285</v>
      </c>
      <c r="C138" s="31">
        <v>970</v>
      </c>
      <c r="D138" s="40"/>
    </row>
    <row r="139" spans="2:4" ht="21.75" customHeight="1">
      <c r="B139" s="3" t="s">
        <v>286</v>
      </c>
      <c r="C139" s="31">
        <v>990</v>
      </c>
      <c r="D139" s="40"/>
    </row>
    <row r="140" spans="2:4" ht="21.75" customHeight="1">
      <c r="B140" s="3" t="s">
        <v>287</v>
      </c>
      <c r="C140" s="196">
        <v>9700</v>
      </c>
      <c r="D140" s="122">
        <f>ROUND(SUM(D134:D139),2)</f>
        <v>0</v>
      </c>
    </row>
    <row r="141" spans="2:4" ht="21.75" customHeight="1">
      <c r="B141" s="217"/>
      <c r="C141" s="27"/>
      <c r="D141" s="76"/>
    </row>
    <row r="142" spans="2:4" ht="21.75" customHeight="1">
      <c r="B142" s="24" t="s">
        <v>167</v>
      </c>
      <c r="C142" s="196"/>
      <c r="D142" s="125">
        <f>ROUND(SUM(D122:D124)+D132+D140,2)</f>
        <v>751702.76</v>
      </c>
    </row>
    <row r="143" spans="2:4" ht="21.75" customHeight="1">
      <c r="B143" s="217"/>
      <c r="C143" s="27"/>
      <c r="D143" s="76"/>
    </row>
    <row r="144" spans="2:4" ht="21.75" customHeight="1">
      <c r="B144" s="24" t="s">
        <v>166</v>
      </c>
      <c r="C144" s="196"/>
      <c r="D144" s="125">
        <f>ROUND(K112+D142,2)</f>
        <v>711526.49</v>
      </c>
    </row>
    <row r="145" spans="2:4" ht="21.75" customHeight="1">
      <c r="B145" s="26" t="str">
        <f>IF(G2="","Fund Balance",CONCATENATE("Fund Balance, ",LOOKUP(G2,T2:T8,U2:U8)))</f>
        <v>Fund Balance, July 1, 2013</v>
      </c>
      <c r="C145" s="31">
        <v>2800</v>
      </c>
      <c r="D145" s="40">
        <v>5481442.38</v>
      </c>
    </row>
    <row r="146" spans="2:4" ht="21.75" customHeight="1">
      <c r="B146" s="218" t="s">
        <v>40</v>
      </c>
      <c r="C146" s="27">
        <v>2891</v>
      </c>
      <c r="D146" s="93"/>
    </row>
    <row r="147" spans="2:4" ht="21.75" customHeight="1">
      <c r="B147" s="148" t="s">
        <v>372</v>
      </c>
      <c r="C147" s="151"/>
      <c r="D147" s="88"/>
    </row>
    <row r="148" spans="2:4" ht="21.75" customHeight="1">
      <c r="B148" s="14" t="s">
        <v>373</v>
      </c>
      <c r="C148" s="73">
        <v>2710</v>
      </c>
      <c r="D148" s="21">
        <f>157329.19+44699.33</f>
        <v>202028.52000000002</v>
      </c>
    </row>
    <row r="149" spans="2:4" ht="21.75" customHeight="1">
      <c r="B149" s="3" t="s">
        <v>374</v>
      </c>
      <c r="C149" s="31">
        <v>2720</v>
      </c>
      <c r="D149" s="40">
        <v>210334.7</v>
      </c>
    </row>
    <row r="150" spans="2:4" ht="21.75" customHeight="1">
      <c r="B150" s="3" t="s">
        <v>375</v>
      </c>
      <c r="C150" s="31">
        <v>2730</v>
      </c>
      <c r="D150" s="40"/>
    </row>
    <row r="151" spans="2:4" ht="21.75" customHeight="1">
      <c r="B151" s="3" t="s">
        <v>376</v>
      </c>
      <c r="C151" s="31">
        <v>2740</v>
      </c>
      <c r="D151" s="40">
        <v>219891.67</v>
      </c>
    </row>
    <row r="152" spans="2:4" ht="21.75" customHeight="1">
      <c r="B152" s="3" t="s">
        <v>377</v>
      </c>
      <c r="C152" s="31">
        <v>2750</v>
      </c>
      <c r="D152" s="22">
        <v>5560713.98</v>
      </c>
    </row>
    <row r="153" spans="2:4" ht="21.75" customHeight="1">
      <c r="B153" s="34" t="str">
        <f>IF(G2="","Fund Balance",CONCATENATE("Fund Balance, ",LOOKUP(G2,T2:T8,V2:V8)))</f>
        <v>Fund Balance, June 30, 2014</v>
      </c>
      <c r="C153" s="100">
        <v>2700</v>
      </c>
      <c r="D153" s="126">
        <f>ROUND(SUM(D148:D152),2)</f>
        <v>6192968.87</v>
      </c>
    </row>
    <row r="154" spans="2:4" ht="12.75">
      <c r="B154" s="4"/>
      <c r="C154" s="219"/>
      <c r="D154" s="2"/>
    </row>
    <row r="155" spans="2:4" ht="12.75">
      <c r="B155" s="106" t="s">
        <v>11</v>
      </c>
      <c r="D155" s="214"/>
    </row>
    <row r="158" spans="1:11" ht="12.75">
      <c r="A158" s="1" t="s">
        <v>164</v>
      </c>
      <c r="B158" s="110" t="str">
        <f>$B$1</f>
        <v>DISTRICT SCHOOL BOARD OF OKEECHOBEE COUNTY</v>
      </c>
      <c r="C158" s="9"/>
      <c r="E158" s="9"/>
      <c r="F158" s="9"/>
      <c r="G158" s="9"/>
      <c r="H158" s="9"/>
      <c r="I158" s="9"/>
      <c r="J158" s="9"/>
      <c r="K158" s="9"/>
    </row>
    <row r="159" spans="2:11" ht="12.75">
      <c r="B159" s="44" t="s">
        <v>546</v>
      </c>
      <c r="C159" s="9"/>
      <c r="E159" s="9"/>
      <c r="F159" s="63"/>
      <c r="G159" s="9"/>
      <c r="H159" s="9"/>
      <c r="I159" s="9"/>
      <c r="J159" s="9"/>
      <c r="K159" s="9"/>
    </row>
    <row r="160" spans="2:11" ht="12.75">
      <c r="B160" s="44" t="s">
        <v>35</v>
      </c>
      <c r="C160" s="9"/>
      <c r="D160" s="64" t="s">
        <v>173</v>
      </c>
      <c r="E160" s="9"/>
      <c r="F160" s="9"/>
      <c r="G160" s="9"/>
      <c r="H160" s="9"/>
      <c r="I160" s="9"/>
      <c r="J160" s="9"/>
      <c r="K160" s="9"/>
    </row>
    <row r="161" spans="2:11" ht="12.75">
      <c r="B161" s="44" t="s">
        <v>396</v>
      </c>
      <c r="C161" s="9"/>
      <c r="D161" s="43" t="s">
        <v>36</v>
      </c>
      <c r="E161" s="9"/>
      <c r="F161" s="9"/>
      <c r="G161" s="9"/>
      <c r="H161" s="9"/>
      <c r="I161" s="9"/>
      <c r="J161" s="9"/>
      <c r="K161" s="9"/>
    </row>
    <row r="162" spans="2:11" ht="12.75">
      <c r="B162" s="298" t="str">
        <f>B4</f>
        <v>For the Fiscal Year Ended June 30, 2014</v>
      </c>
      <c r="C162" s="9"/>
      <c r="D162" s="59" t="s">
        <v>37</v>
      </c>
      <c r="E162" s="9"/>
      <c r="F162" s="9"/>
      <c r="G162" s="9"/>
      <c r="H162" s="9"/>
      <c r="I162" s="9"/>
      <c r="J162" s="9"/>
      <c r="K162" s="9"/>
    </row>
    <row r="163" spans="2:11" ht="38.25" customHeight="1">
      <c r="B163" s="159" t="s">
        <v>47</v>
      </c>
      <c r="C163" s="220" t="s">
        <v>461</v>
      </c>
      <c r="D163" s="221"/>
      <c r="E163" s="9"/>
      <c r="F163" s="9"/>
      <c r="G163" s="9"/>
      <c r="H163" s="9"/>
      <c r="I163" s="9"/>
      <c r="J163" s="9"/>
      <c r="K163" s="9"/>
    </row>
    <row r="164" spans="2:11" ht="18.75" customHeight="1">
      <c r="B164" s="60" t="s">
        <v>197</v>
      </c>
      <c r="C164" s="61"/>
      <c r="D164" s="84"/>
      <c r="E164" s="9"/>
      <c r="F164" s="9"/>
      <c r="G164" s="9"/>
      <c r="H164" s="9"/>
      <c r="I164" s="9"/>
      <c r="J164" s="9"/>
      <c r="K164" s="9"/>
    </row>
    <row r="165" spans="2:11" ht="18.75" customHeight="1">
      <c r="B165" s="20" t="s">
        <v>288</v>
      </c>
      <c r="C165" s="17">
        <v>3261</v>
      </c>
      <c r="D165" s="40">
        <v>2096124.54</v>
      </c>
      <c r="E165" s="9"/>
      <c r="F165" s="9"/>
      <c r="G165" s="9"/>
      <c r="H165" s="9"/>
      <c r="I165" s="9"/>
      <c r="J165" s="9"/>
      <c r="K165" s="9"/>
    </row>
    <row r="166" spans="2:11" ht="18.75" customHeight="1">
      <c r="B166" s="20" t="s">
        <v>289</v>
      </c>
      <c r="C166" s="17">
        <v>3262</v>
      </c>
      <c r="D166" s="40">
        <v>716185.92</v>
      </c>
      <c r="E166" s="9"/>
      <c r="F166" s="9"/>
      <c r="G166" s="9"/>
      <c r="H166" s="9"/>
      <c r="I166" s="9"/>
      <c r="J166" s="9"/>
      <c r="K166" s="9"/>
    </row>
    <row r="167" spans="2:11" ht="18.75" customHeight="1">
      <c r="B167" s="20" t="s">
        <v>498</v>
      </c>
      <c r="C167" s="17">
        <v>3263</v>
      </c>
      <c r="D167" s="40">
        <v>32356</v>
      </c>
      <c r="E167" s="9"/>
      <c r="F167" s="9"/>
      <c r="G167" s="9"/>
      <c r="H167" s="9"/>
      <c r="I167" s="9"/>
      <c r="J167" s="9"/>
      <c r="K167" s="9"/>
    </row>
    <row r="168" spans="2:11" ht="18.75" customHeight="1">
      <c r="B168" s="20" t="s">
        <v>290</v>
      </c>
      <c r="C168" s="17">
        <v>3264</v>
      </c>
      <c r="D168" s="40"/>
      <c r="E168" s="9"/>
      <c r="F168" s="9"/>
      <c r="G168" s="9"/>
      <c r="H168" s="9"/>
      <c r="I168" s="9"/>
      <c r="J168" s="9"/>
      <c r="K168" s="9"/>
    </row>
    <row r="169" spans="2:11" ht="18.75" customHeight="1">
      <c r="B169" s="20" t="s">
        <v>408</v>
      </c>
      <c r="C169" s="17">
        <v>3265</v>
      </c>
      <c r="D169" s="40">
        <v>215218.56</v>
      </c>
      <c r="E169" s="9"/>
      <c r="F169" s="9"/>
      <c r="G169" s="9"/>
      <c r="H169" s="9"/>
      <c r="I169" s="9"/>
      <c r="J169" s="9"/>
      <c r="K169" s="9"/>
    </row>
    <row r="170" spans="2:11" ht="18.75" customHeight="1">
      <c r="B170" s="20" t="s">
        <v>291</v>
      </c>
      <c r="C170" s="17">
        <v>3266</v>
      </c>
      <c r="D170" s="40"/>
      <c r="E170" s="9"/>
      <c r="F170" s="9"/>
      <c r="G170" s="9"/>
      <c r="H170" s="9"/>
      <c r="I170" s="9"/>
      <c r="J170" s="9"/>
      <c r="K170" s="9"/>
    </row>
    <row r="171" spans="2:11" ht="18.75" customHeight="1">
      <c r="B171" s="20" t="s">
        <v>405</v>
      </c>
      <c r="C171" s="17">
        <v>3267</v>
      </c>
      <c r="D171" s="40">
        <v>92917.32</v>
      </c>
      <c r="E171" s="9"/>
      <c r="F171" s="9"/>
      <c r="G171" s="9"/>
      <c r="H171" s="9"/>
      <c r="I171" s="9"/>
      <c r="J171" s="9"/>
      <c r="K171" s="9"/>
    </row>
    <row r="172" spans="2:11" ht="18.75" customHeight="1">
      <c r="B172" s="20" t="s">
        <v>404</v>
      </c>
      <c r="C172" s="17">
        <v>3268</v>
      </c>
      <c r="D172" s="40"/>
      <c r="E172" s="9"/>
      <c r="F172" s="9"/>
      <c r="G172" s="9"/>
      <c r="H172" s="9"/>
      <c r="I172" s="9"/>
      <c r="J172" s="9"/>
      <c r="K172" s="9"/>
    </row>
    <row r="173" spans="2:11" ht="18.75" customHeight="1">
      <c r="B173" s="20" t="s">
        <v>353</v>
      </c>
      <c r="C173" s="17">
        <v>3269</v>
      </c>
      <c r="D173" s="40"/>
      <c r="E173" s="9"/>
      <c r="F173" s="9"/>
      <c r="G173" s="9"/>
      <c r="H173" s="9"/>
      <c r="I173" s="9"/>
      <c r="J173" s="9"/>
      <c r="K173" s="9"/>
    </row>
    <row r="174" spans="2:11" ht="18.75" customHeight="1">
      <c r="B174" s="20" t="s">
        <v>219</v>
      </c>
      <c r="C174" s="17">
        <v>3280</v>
      </c>
      <c r="D174" s="40"/>
      <c r="E174" s="9"/>
      <c r="F174" s="9"/>
      <c r="G174" s="9"/>
      <c r="H174" s="9"/>
      <c r="I174" s="9"/>
      <c r="J174" s="9"/>
      <c r="K174" s="9"/>
    </row>
    <row r="175" spans="2:11" ht="18.75" customHeight="1">
      <c r="B175" s="20" t="s">
        <v>117</v>
      </c>
      <c r="C175" s="17">
        <v>3299</v>
      </c>
      <c r="D175" s="40"/>
      <c r="E175" s="9"/>
      <c r="F175" s="9"/>
      <c r="G175" s="9"/>
      <c r="H175" s="9"/>
      <c r="I175" s="9"/>
      <c r="J175" s="9"/>
      <c r="K175" s="9"/>
    </row>
    <row r="176" spans="2:11" ht="18.75" customHeight="1">
      <c r="B176" s="20" t="s">
        <v>220</v>
      </c>
      <c r="C176" s="19">
        <v>3200</v>
      </c>
      <c r="D176" s="122">
        <f>ROUND(SUM(D165:D175),2)</f>
        <v>3152802.34</v>
      </c>
      <c r="E176" s="62"/>
      <c r="F176" s="9"/>
      <c r="G176" s="9"/>
      <c r="H176" s="9"/>
      <c r="I176" s="9"/>
      <c r="J176" s="9"/>
      <c r="K176" s="9"/>
    </row>
    <row r="177" spans="2:11" ht="18.75" customHeight="1">
      <c r="B177" s="60" t="s">
        <v>9</v>
      </c>
      <c r="C177" s="61"/>
      <c r="D177" s="80"/>
      <c r="E177" s="9"/>
      <c r="F177" s="9"/>
      <c r="G177" s="9"/>
      <c r="H177" s="9"/>
      <c r="I177" s="9"/>
      <c r="J177" s="9"/>
      <c r="K177" s="9"/>
    </row>
    <row r="178" spans="2:11" ht="18.75" customHeight="1">
      <c r="B178" s="20" t="s">
        <v>292</v>
      </c>
      <c r="C178" s="17">
        <v>3337</v>
      </c>
      <c r="D178" s="40">
        <v>27137</v>
      </c>
      <c r="E178" s="9"/>
      <c r="F178" s="9"/>
      <c r="G178" s="9"/>
      <c r="H178" s="9"/>
      <c r="I178" s="9"/>
      <c r="J178" s="9"/>
      <c r="K178" s="9"/>
    </row>
    <row r="179" spans="2:11" ht="18.75" customHeight="1">
      <c r="B179" s="20" t="s">
        <v>293</v>
      </c>
      <c r="C179" s="17">
        <v>3338</v>
      </c>
      <c r="D179" s="40">
        <v>30692</v>
      </c>
      <c r="E179" s="9"/>
      <c r="F179" s="9"/>
      <c r="G179" s="9"/>
      <c r="H179" s="9"/>
      <c r="I179" s="9"/>
      <c r="J179" s="9"/>
      <c r="K179" s="9"/>
    </row>
    <row r="180" spans="2:11" ht="18.75" customHeight="1">
      <c r="B180" s="20" t="s">
        <v>294</v>
      </c>
      <c r="C180" s="17">
        <v>3399</v>
      </c>
      <c r="D180" s="40"/>
      <c r="E180" s="9"/>
      <c r="F180" s="9"/>
      <c r="G180" s="9"/>
      <c r="H180" s="9"/>
      <c r="I180" s="9"/>
      <c r="J180" s="9"/>
      <c r="K180" s="9"/>
    </row>
    <row r="181" spans="2:11" ht="18.75" customHeight="1">
      <c r="B181" s="20" t="s">
        <v>234</v>
      </c>
      <c r="C181" s="19">
        <v>3300</v>
      </c>
      <c r="D181" s="122">
        <f>ROUND(SUM(D178:D180),2)</f>
        <v>57829</v>
      </c>
      <c r="E181" s="62"/>
      <c r="F181" s="9"/>
      <c r="G181" s="9"/>
      <c r="H181" s="9"/>
      <c r="I181" s="9"/>
      <c r="J181" s="9"/>
      <c r="K181" s="9"/>
    </row>
    <row r="182" spans="2:11" ht="18.75" customHeight="1">
      <c r="B182" s="60" t="s">
        <v>10</v>
      </c>
      <c r="C182" s="61"/>
      <c r="D182" s="80"/>
      <c r="E182" s="9"/>
      <c r="F182" s="9"/>
      <c r="G182" s="9"/>
      <c r="H182" s="9"/>
      <c r="I182" s="9"/>
      <c r="J182" s="9"/>
      <c r="K182" s="9"/>
    </row>
    <row r="183" spans="2:11" ht="18.75" customHeight="1">
      <c r="B183" s="20" t="s">
        <v>53</v>
      </c>
      <c r="C183" s="17">
        <v>3431</v>
      </c>
      <c r="D183" s="40"/>
      <c r="E183" s="9"/>
      <c r="F183" s="9"/>
      <c r="G183" s="9"/>
      <c r="H183" s="9"/>
      <c r="I183" s="9"/>
      <c r="J183" s="9"/>
      <c r="K183" s="9"/>
    </row>
    <row r="184" spans="2:11" ht="18.75" customHeight="1">
      <c r="B184" s="20" t="s">
        <v>119</v>
      </c>
      <c r="C184" s="17">
        <v>3432</v>
      </c>
      <c r="D184" s="40"/>
      <c r="E184" s="9"/>
      <c r="F184" s="9"/>
      <c r="G184" s="9"/>
      <c r="H184" s="9"/>
      <c r="I184" s="9"/>
      <c r="J184" s="9"/>
      <c r="K184" s="9"/>
    </row>
    <row r="185" spans="2:11" ht="18.75" customHeight="1">
      <c r="B185" s="20" t="s">
        <v>170</v>
      </c>
      <c r="C185" s="17">
        <v>3433</v>
      </c>
      <c r="D185" s="40"/>
      <c r="E185" s="9"/>
      <c r="F185" s="9"/>
      <c r="G185" s="9"/>
      <c r="H185" s="9"/>
      <c r="I185" s="9"/>
      <c r="J185" s="9"/>
      <c r="K185" s="9"/>
    </row>
    <row r="186" spans="2:11" ht="18.75" customHeight="1">
      <c r="B186" s="20" t="s">
        <v>572</v>
      </c>
      <c r="C186" s="17">
        <v>3440</v>
      </c>
      <c r="D186" s="40"/>
      <c r="E186" s="9"/>
      <c r="F186" s="9"/>
      <c r="G186" s="9"/>
      <c r="H186" s="9"/>
      <c r="I186" s="9"/>
      <c r="J186" s="9"/>
      <c r="K186" s="9"/>
    </row>
    <row r="187" spans="2:11" ht="18.75" customHeight="1">
      <c r="B187" s="20" t="s">
        <v>295</v>
      </c>
      <c r="C187" s="17">
        <v>3451</v>
      </c>
      <c r="D187" s="40">
        <v>120477.75</v>
      </c>
      <c r="E187" s="9"/>
      <c r="F187" s="9"/>
      <c r="G187" s="9"/>
      <c r="H187" s="9"/>
      <c r="I187" s="9"/>
      <c r="J187" s="9"/>
      <c r="K187" s="9"/>
    </row>
    <row r="188" spans="2:11" ht="18.75" customHeight="1">
      <c r="B188" s="20" t="s">
        <v>296</v>
      </c>
      <c r="C188" s="17">
        <v>3452</v>
      </c>
      <c r="D188" s="40">
        <v>36910.15</v>
      </c>
      <c r="E188" s="9"/>
      <c r="F188" s="9"/>
      <c r="G188" s="9"/>
      <c r="H188" s="9"/>
      <c r="I188" s="9"/>
      <c r="J188" s="9"/>
      <c r="K188" s="9"/>
    </row>
    <row r="189" spans="2:11" ht="18.75" customHeight="1">
      <c r="B189" s="20" t="s">
        <v>297</v>
      </c>
      <c r="C189" s="17">
        <v>3453</v>
      </c>
      <c r="D189" s="40">
        <v>38061.8</v>
      </c>
      <c r="E189" s="9"/>
      <c r="F189" s="9"/>
      <c r="G189" s="9"/>
      <c r="H189" s="9"/>
      <c r="I189" s="9"/>
      <c r="J189" s="9"/>
      <c r="K189" s="9"/>
    </row>
    <row r="190" spans="2:11" ht="18.75" customHeight="1">
      <c r="B190" s="20" t="s">
        <v>499</v>
      </c>
      <c r="C190" s="17">
        <v>3454</v>
      </c>
      <c r="D190" s="40">
        <v>373508.5</v>
      </c>
      <c r="E190" s="9"/>
      <c r="F190" s="9"/>
      <c r="G190" s="9"/>
      <c r="H190" s="9"/>
      <c r="I190" s="9"/>
      <c r="J190" s="9"/>
      <c r="K190" s="9"/>
    </row>
    <row r="191" spans="2:11" ht="18.75" customHeight="1">
      <c r="B191" s="20" t="s">
        <v>298</v>
      </c>
      <c r="C191" s="17">
        <v>3455</v>
      </c>
      <c r="D191" s="40"/>
      <c r="E191" s="9"/>
      <c r="F191" s="9"/>
      <c r="G191" s="9"/>
      <c r="H191" s="9"/>
      <c r="I191" s="9"/>
      <c r="J191" s="9"/>
      <c r="K191" s="9"/>
    </row>
    <row r="192" spans="2:11" ht="18.75" customHeight="1">
      <c r="B192" s="20" t="s">
        <v>299</v>
      </c>
      <c r="C192" s="17">
        <v>3456</v>
      </c>
      <c r="D192" s="40"/>
      <c r="E192" s="9"/>
      <c r="F192" s="9"/>
      <c r="G192" s="9"/>
      <c r="H192" s="9"/>
      <c r="I192" s="9"/>
      <c r="J192" s="9"/>
      <c r="K192" s="9"/>
    </row>
    <row r="193" spans="2:11" ht="18.75" customHeight="1">
      <c r="B193" s="20" t="s">
        <v>189</v>
      </c>
      <c r="C193" s="17">
        <v>3495</v>
      </c>
      <c r="D193" s="40">
        <v>12879.74</v>
      </c>
      <c r="E193" s="9"/>
      <c r="F193" s="9"/>
      <c r="G193" s="9"/>
      <c r="H193" s="9"/>
      <c r="I193" s="9"/>
      <c r="J193" s="9"/>
      <c r="K193" s="9"/>
    </row>
    <row r="194" spans="2:11" ht="18.75" customHeight="1">
      <c r="B194" s="20" t="s">
        <v>252</v>
      </c>
      <c r="C194" s="17">
        <v>3497</v>
      </c>
      <c r="D194" s="22"/>
      <c r="E194" s="9"/>
      <c r="F194" s="9"/>
      <c r="G194" s="9"/>
      <c r="H194" s="9"/>
      <c r="I194" s="9"/>
      <c r="J194" s="9"/>
      <c r="K194" s="9"/>
    </row>
    <row r="195" spans="2:11" ht="18.75" customHeight="1">
      <c r="B195" s="20" t="s">
        <v>254</v>
      </c>
      <c r="C195" s="19">
        <v>3400</v>
      </c>
      <c r="D195" s="122">
        <f>ROUND(SUM(D183:D194),2)</f>
        <v>581837.94</v>
      </c>
      <c r="E195" s="62"/>
      <c r="F195" s="9"/>
      <c r="G195" s="9"/>
      <c r="H195" s="9"/>
      <c r="I195" s="9"/>
      <c r="J195" s="9"/>
      <c r="K195" s="9"/>
    </row>
    <row r="196" spans="2:11" ht="18.75" customHeight="1">
      <c r="B196" s="18" t="s">
        <v>255</v>
      </c>
      <c r="C196" s="19">
        <v>3000</v>
      </c>
      <c r="D196" s="126">
        <f>ROUND(D176+D181+D195,2)</f>
        <v>3792469.28</v>
      </c>
      <c r="E196" s="62"/>
      <c r="F196" s="9"/>
      <c r="G196" s="9"/>
      <c r="H196" s="9"/>
      <c r="I196" s="9"/>
      <c r="J196" s="9"/>
      <c r="K196" s="9"/>
    </row>
    <row r="197" spans="2:11" ht="12.75">
      <c r="B197" s="56"/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12.75">
      <c r="B198" s="56" t="s">
        <v>38</v>
      </c>
      <c r="C198" s="9"/>
      <c r="D198" s="9"/>
      <c r="E198" s="9"/>
      <c r="F198" s="9"/>
      <c r="G198" s="9"/>
      <c r="H198" s="9"/>
      <c r="I198" s="9"/>
      <c r="J198" s="9"/>
      <c r="K198" s="9"/>
    </row>
    <row r="199" spans="2:11" ht="12.75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12.75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2.75">
      <c r="A201" s="1" t="s">
        <v>112</v>
      </c>
      <c r="B201" s="110" t="str">
        <f>$B$1</f>
        <v>DISTRICT SCHOOL BOARD OF OKEECHOBEE COUNTY</v>
      </c>
      <c r="C201" s="9"/>
      <c r="E201" s="9"/>
      <c r="F201" s="9"/>
      <c r="G201" s="9"/>
      <c r="H201" s="9"/>
      <c r="I201" s="9"/>
      <c r="J201" s="9"/>
      <c r="K201" s="9"/>
    </row>
    <row r="202" spans="2:11" ht="12.75">
      <c r="B202" s="44" t="s">
        <v>549</v>
      </c>
      <c r="C202" s="9"/>
      <c r="E202" s="9"/>
      <c r="F202" s="9"/>
      <c r="G202" s="9"/>
      <c r="H202" s="9"/>
      <c r="I202" s="9"/>
      <c r="J202" s="9"/>
      <c r="K202" s="9"/>
    </row>
    <row r="203" spans="2:11" ht="12.75">
      <c r="B203" s="44" t="s">
        <v>35</v>
      </c>
      <c r="C203" s="9"/>
      <c r="D203" s="64" t="s">
        <v>173</v>
      </c>
      <c r="E203" s="9"/>
      <c r="F203" s="9"/>
      <c r="G203" s="9"/>
      <c r="H203" s="9"/>
      <c r="I203" s="9"/>
      <c r="J203" s="9"/>
      <c r="K203" s="9"/>
    </row>
    <row r="204" spans="2:11" ht="12.75">
      <c r="B204" s="44" t="s">
        <v>398</v>
      </c>
      <c r="C204" s="9"/>
      <c r="D204" s="43" t="s">
        <v>39</v>
      </c>
      <c r="E204" s="9"/>
      <c r="F204" s="9"/>
      <c r="G204" s="9"/>
      <c r="H204" s="9"/>
      <c r="I204" s="9"/>
      <c r="J204" s="9"/>
      <c r="K204" s="9"/>
    </row>
    <row r="205" spans="2:11" ht="12.75">
      <c r="B205" s="298" t="str">
        <f>B4</f>
        <v>For the Fiscal Year Ended June 30, 2014</v>
      </c>
      <c r="C205" s="9"/>
      <c r="D205" s="59" t="s">
        <v>37</v>
      </c>
      <c r="E205" s="9"/>
      <c r="F205" s="9"/>
      <c r="G205" s="9"/>
      <c r="H205" s="9"/>
      <c r="I205" s="9"/>
      <c r="J205" s="9"/>
      <c r="K205" s="9"/>
    </row>
    <row r="206" spans="2:11" ht="38.25" customHeight="1">
      <c r="B206" s="159" t="s">
        <v>190</v>
      </c>
      <c r="C206" s="220" t="s">
        <v>461</v>
      </c>
      <c r="D206" s="222"/>
      <c r="E206" s="9"/>
      <c r="F206" s="9"/>
      <c r="G206" s="9"/>
      <c r="H206" s="9"/>
      <c r="I206" s="9"/>
      <c r="J206" s="9"/>
      <c r="K206" s="9"/>
    </row>
    <row r="207" spans="2:11" ht="18.75" customHeight="1">
      <c r="B207" s="16" t="s">
        <v>19</v>
      </c>
      <c r="C207" s="17">
        <v>100</v>
      </c>
      <c r="D207" s="40">
        <v>1237329.24</v>
      </c>
      <c r="E207" s="9"/>
      <c r="F207" s="9"/>
      <c r="G207" s="9"/>
      <c r="H207" s="9"/>
      <c r="I207" s="9"/>
      <c r="J207" s="9"/>
      <c r="K207" s="9"/>
    </row>
    <row r="208" spans="2:11" ht="18.75" customHeight="1">
      <c r="B208" s="16" t="s">
        <v>83</v>
      </c>
      <c r="C208" s="17">
        <v>200</v>
      </c>
      <c r="D208" s="40">
        <v>487588.65</v>
      </c>
      <c r="E208" s="9"/>
      <c r="F208" s="62"/>
      <c r="G208" s="9"/>
      <c r="H208" s="9"/>
      <c r="I208" s="9"/>
      <c r="J208" s="9"/>
      <c r="K208" s="9"/>
    </row>
    <row r="209" spans="2:11" ht="18.75" customHeight="1">
      <c r="B209" s="16" t="s">
        <v>84</v>
      </c>
      <c r="C209" s="17">
        <v>300</v>
      </c>
      <c r="D209" s="40">
        <v>138215.34</v>
      </c>
      <c r="E209" s="9"/>
      <c r="F209" s="62"/>
      <c r="G209" s="9"/>
      <c r="H209" s="9"/>
      <c r="I209" s="9"/>
      <c r="J209" s="9"/>
      <c r="K209" s="9"/>
    </row>
    <row r="210" spans="2:11" ht="18.75" customHeight="1">
      <c r="B210" s="16" t="s">
        <v>85</v>
      </c>
      <c r="C210" s="17">
        <v>400</v>
      </c>
      <c r="D210" s="40">
        <v>512.47</v>
      </c>
      <c r="E210" s="9"/>
      <c r="F210" s="62"/>
      <c r="G210" s="9"/>
      <c r="H210" s="9"/>
      <c r="I210" s="9"/>
      <c r="J210" s="9"/>
      <c r="K210" s="9"/>
    </row>
    <row r="211" spans="2:11" ht="18.75" customHeight="1">
      <c r="B211" s="16" t="s">
        <v>86</v>
      </c>
      <c r="C211" s="17">
        <v>500</v>
      </c>
      <c r="D211" s="40">
        <v>1761465.58</v>
      </c>
      <c r="E211" s="9"/>
      <c r="F211" s="62"/>
      <c r="G211" s="9"/>
      <c r="H211" s="9"/>
      <c r="I211" s="9"/>
      <c r="J211" s="9"/>
      <c r="K211" s="9"/>
    </row>
    <row r="212" spans="2:11" ht="18.75" customHeight="1">
      <c r="B212" s="16" t="s">
        <v>300</v>
      </c>
      <c r="C212" s="17">
        <v>600</v>
      </c>
      <c r="D212" s="40">
        <v>6877.78</v>
      </c>
      <c r="E212" s="9"/>
      <c r="F212" s="62"/>
      <c r="G212" s="9"/>
      <c r="H212" s="9"/>
      <c r="I212" s="9"/>
      <c r="J212" s="9"/>
      <c r="K212" s="9"/>
    </row>
    <row r="213" spans="2:11" ht="18.75" customHeight="1">
      <c r="B213" s="16" t="s">
        <v>18</v>
      </c>
      <c r="C213" s="17">
        <v>700</v>
      </c>
      <c r="D213" s="40">
        <v>138713.86</v>
      </c>
      <c r="E213" s="9"/>
      <c r="F213" s="62"/>
      <c r="G213" s="9"/>
      <c r="H213" s="9"/>
      <c r="I213" s="9"/>
      <c r="J213" s="9"/>
      <c r="K213" s="9"/>
    </row>
    <row r="214" spans="2:11" ht="18.75" customHeight="1">
      <c r="B214" s="16" t="s">
        <v>301</v>
      </c>
      <c r="C214" s="17">
        <v>600</v>
      </c>
      <c r="D214" s="40">
        <v>32694.85</v>
      </c>
      <c r="E214" s="63">
        <v>9300</v>
      </c>
      <c r="F214" s="223" t="s">
        <v>317</v>
      </c>
      <c r="G214" s="9"/>
      <c r="H214" s="9"/>
      <c r="I214" s="9"/>
      <c r="J214" s="9"/>
      <c r="K214" s="9"/>
    </row>
    <row r="215" spans="2:11" ht="18.75" customHeight="1">
      <c r="B215" s="18" t="s">
        <v>273</v>
      </c>
      <c r="C215" s="19"/>
      <c r="D215" s="126">
        <f>ROUND(SUM(D207:D214),2)</f>
        <v>3803397.77</v>
      </c>
      <c r="E215" s="9"/>
      <c r="F215" s="9"/>
      <c r="G215" s="9"/>
      <c r="H215" s="9"/>
      <c r="I215" s="9"/>
      <c r="J215" s="9"/>
      <c r="K215" s="9"/>
    </row>
    <row r="216" spans="2:11" ht="18.75" customHeight="1">
      <c r="B216" s="18" t="s">
        <v>29</v>
      </c>
      <c r="C216" s="19"/>
      <c r="D216" s="126">
        <f>ROUND(D196-D215,2)</f>
        <v>-10928.49</v>
      </c>
      <c r="E216" s="9"/>
      <c r="F216" s="9"/>
      <c r="G216" s="9"/>
      <c r="H216" s="9"/>
      <c r="I216" s="9"/>
      <c r="J216" s="9"/>
      <c r="K216" s="9"/>
    </row>
    <row r="217" spans="2:11" ht="38.25" customHeight="1">
      <c r="B217" s="161" t="s">
        <v>460</v>
      </c>
      <c r="C217" s="71"/>
      <c r="D217" s="126"/>
      <c r="E217" s="9"/>
      <c r="F217" s="62"/>
      <c r="G217" s="9"/>
      <c r="H217" s="9"/>
      <c r="I217" s="9"/>
      <c r="J217" s="9"/>
      <c r="K217" s="9"/>
    </row>
    <row r="218" spans="2:11" ht="18.75" customHeight="1">
      <c r="B218" s="16" t="s">
        <v>186</v>
      </c>
      <c r="C218" s="17">
        <v>3720</v>
      </c>
      <c r="D218" s="21"/>
      <c r="E218" s="9"/>
      <c r="F218" s="62"/>
      <c r="G218" s="9"/>
      <c r="H218" s="9"/>
      <c r="I218" s="9"/>
      <c r="J218" s="9"/>
      <c r="K218" s="9"/>
    </row>
    <row r="219" spans="2:11" ht="18.75" customHeight="1">
      <c r="B219" s="16" t="s">
        <v>409</v>
      </c>
      <c r="C219" s="17">
        <v>3730</v>
      </c>
      <c r="D219" s="21"/>
      <c r="E219" s="9"/>
      <c r="F219" s="9"/>
      <c r="G219" s="9"/>
      <c r="H219" s="9"/>
      <c r="I219" s="9"/>
      <c r="J219" s="9"/>
      <c r="K219" s="9"/>
    </row>
    <row r="220" spans="2:11" ht="18.75" customHeight="1">
      <c r="B220" s="16" t="s">
        <v>32</v>
      </c>
      <c r="C220" s="17">
        <v>3740</v>
      </c>
      <c r="D220" s="21"/>
      <c r="E220" s="9"/>
      <c r="F220" s="9"/>
      <c r="G220" s="9"/>
      <c r="H220" s="9"/>
      <c r="I220" s="9"/>
      <c r="J220" s="9"/>
      <c r="K220" s="9"/>
    </row>
    <row r="221" spans="2:11" ht="18.75" customHeight="1">
      <c r="B221" s="60" t="s">
        <v>33</v>
      </c>
      <c r="C221" s="61"/>
      <c r="D221" s="80"/>
      <c r="E221" s="9"/>
      <c r="F221" s="62"/>
      <c r="G221" s="9"/>
      <c r="H221" s="9"/>
      <c r="I221" s="9"/>
      <c r="J221" s="9"/>
      <c r="K221" s="9"/>
    </row>
    <row r="222" spans="2:11" ht="18.75" customHeight="1">
      <c r="B222" s="20" t="s">
        <v>302</v>
      </c>
      <c r="C222" s="17">
        <v>3610</v>
      </c>
      <c r="D222" s="40"/>
      <c r="E222" s="9"/>
      <c r="F222" s="62"/>
      <c r="G222" s="9"/>
      <c r="H222" s="9"/>
      <c r="I222" s="9"/>
      <c r="J222" s="9"/>
      <c r="K222" s="9"/>
    </row>
    <row r="223" spans="2:11" ht="18.75" customHeight="1">
      <c r="B223" s="20" t="s">
        <v>274</v>
      </c>
      <c r="C223" s="17">
        <v>3620</v>
      </c>
      <c r="D223" s="40"/>
      <c r="E223" s="9"/>
      <c r="F223" s="62"/>
      <c r="G223" s="9"/>
      <c r="H223" s="9"/>
      <c r="I223" s="9"/>
      <c r="J223" s="9"/>
      <c r="K223" s="9"/>
    </row>
    <row r="224" spans="2:11" ht="18.75" customHeight="1">
      <c r="B224" s="20" t="s">
        <v>275</v>
      </c>
      <c r="C224" s="17">
        <v>3630</v>
      </c>
      <c r="D224" s="40"/>
      <c r="E224" s="9"/>
      <c r="F224" s="62"/>
      <c r="G224" s="9"/>
      <c r="H224" s="9"/>
      <c r="I224" s="9"/>
      <c r="J224" s="9"/>
      <c r="K224" s="9"/>
    </row>
    <row r="225" spans="2:11" ht="18.75" customHeight="1">
      <c r="B225" s="20" t="s">
        <v>303</v>
      </c>
      <c r="C225" s="17">
        <v>3650</v>
      </c>
      <c r="D225" s="22"/>
      <c r="E225" s="9"/>
      <c r="F225" s="62"/>
      <c r="G225" s="9"/>
      <c r="H225" s="9"/>
      <c r="I225" s="9"/>
      <c r="J225" s="9"/>
      <c r="K225" s="9"/>
    </row>
    <row r="226" spans="2:11" ht="18.75" customHeight="1">
      <c r="B226" s="20" t="s">
        <v>277</v>
      </c>
      <c r="C226" s="17">
        <v>3660</v>
      </c>
      <c r="D226" s="22"/>
      <c r="E226" s="9"/>
      <c r="F226" s="62"/>
      <c r="G226" s="9"/>
      <c r="H226" s="9"/>
      <c r="I226" s="9"/>
      <c r="J226" s="9"/>
      <c r="K226" s="9"/>
    </row>
    <row r="227" spans="2:11" ht="18.75" customHeight="1">
      <c r="B227" s="20" t="s">
        <v>278</v>
      </c>
      <c r="C227" s="17">
        <v>3670</v>
      </c>
      <c r="D227" s="21"/>
      <c r="E227" s="9"/>
      <c r="F227" s="62"/>
      <c r="G227" s="9"/>
      <c r="H227" s="9"/>
      <c r="I227" s="9"/>
      <c r="J227" s="9"/>
      <c r="K227" s="9"/>
    </row>
    <row r="228" spans="2:11" ht="18.75" customHeight="1">
      <c r="B228" s="20" t="s">
        <v>279</v>
      </c>
      <c r="C228" s="17">
        <v>3690</v>
      </c>
      <c r="D228" s="21"/>
      <c r="E228" s="9"/>
      <c r="F228" s="62"/>
      <c r="G228" s="9"/>
      <c r="H228" s="9"/>
      <c r="I228" s="9"/>
      <c r="J228" s="9"/>
      <c r="K228" s="9"/>
    </row>
    <row r="229" spans="2:11" ht="18.75" customHeight="1">
      <c r="B229" s="20" t="s">
        <v>280</v>
      </c>
      <c r="C229" s="19">
        <v>3600</v>
      </c>
      <c r="D229" s="126">
        <f>ROUND(SUM(D222:D228),2)</f>
        <v>0</v>
      </c>
      <c r="E229" s="9"/>
      <c r="F229" s="62"/>
      <c r="G229" s="9"/>
      <c r="H229" s="9"/>
      <c r="I229" s="9"/>
      <c r="J229" s="9"/>
      <c r="K229" s="9"/>
    </row>
    <row r="230" spans="2:11" ht="18.75" customHeight="1">
      <c r="B230" s="60" t="s">
        <v>34</v>
      </c>
      <c r="C230" s="61"/>
      <c r="D230" s="80"/>
      <c r="E230" s="9"/>
      <c r="F230" s="9"/>
      <c r="G230" s="9"/>
      <c r="H230" s="9"/>
      <c r="I230" s="9"/>
      <c r="J230" s="9"/>
      <c r="K230" s="9"/>
    </row>
    <row r="231" spans="2:11" ht="18.75" customHeight="1">
      <c r="B231" s="20" t="s">
        <v>304</v>
      </c>
      <c r="C231" s="17">
        <v>910</v>
      </c>
      <c r="D231" s="40"/>
      <c r="E231" s="9"/>
      <c r="F231" s="62"/>
      <c r="G231" s="9"/>
      <c r="H231" s="9"/>
      <c r="I231" s="9"/>
      <c r="J231" s="9"/>
      <c r="K231" s="9"/>
    </row>
    <row r="232" spans="2:11" ht="18.75" customHeight="1">
      <c r="B232" s="20" t="s">
        <v>281</v>
      </c>
      <c r="C232" s="17">
        <v>920</v>
      </c>
      <c r="D232" s="40"/>
      <c r="E232" s="9"/>
      <c r="F232" s="62"/>
      <c r="G232" s="9"/>
      <c r="H232" s="9"/>
      <c r="I232" s="9"/>
      <c r="J232" s="9"/>
      <c r="K232" s="9"/>
    </row>
    <row r="233" spans="2:11" ht="18.75" customHeight="1">
      <c r="B233" s="20" t="s">
        <v>282</v>
      </c>
      <c r="C233" s="17">
        <v>930</v>
      </c>
      <c r="D233" s="40"/>
      <c r="E233" s="9"/>
      <c r="F233" s="62"/>
      <c r="G233" s="9"/>
      <c r="H233" s="9"/>
      <c r="I233" s="9"/>
      <c r="J233" s="9"/>
      <c r="K233" s="9"/>
    </row>
    <row r="234" spans="2:11" ht="18.75" customHeight="1">
      <c r="B234" s="20" t="s">
        <v>303</v>
      </c>
      <c r="C234" s="17">
        <v>950</v>
      </c>
      <c r="D234" s="22"/>
      <c r="E234" s="9"/>
      <c r="F234" s="62"/>
      <c r="G234" s="9"/>
      <c r="H234" s="9"/>
      <c r="I234" s="9"/>
      <c r="J234" s="9"/>
      <c r="K234" s="9"/>
    </row>
    <row r="235" spans="2:11" ht="18.75" customHeight="1">
      <c r="B235" s="20" t="s">
        <v>284</v>
      </c>
      <c r="C235" s="17">
        <v>960</v>
      </c>
      <c r="D235" s="21"/>
      <c r="E235" s="9"/>
      <c r="F235" s="62"/>
      <c r="G235" s="9"/>
      <c r="H235" s="9"/>
      <c r="I235" s="9"/>
      <c r="J235" s="9"/>
      <c r="K235" s="9"/>
    </row>
    <row r="236" spans="2:11" ht="18.75" customHeight="1">
      <c r="B236" s="20" t="s">
        <v>285</v>
      </c>
      <c r="C236" s="17">
        <v>970</v>
      </c>
      <c r="D236" s="21"/>
      <c r="E236" s="9"/>
      <c r="F236" s="62"/>
      <c r="G236" s="9"/>
      <c r="H236" s="9"/>
      <c r="I236" s="9"/>
      <c r="J236" s="9"/>
      <c r="K236" s="9"/>
    </row>
    <row r="237" spans="2:11" ht="18.75" customHeight="1">
      <c r="B237" s="20" t="s">
        <v>286</v>
      </c>
      <c r="C237" s="17">
        <v>990</v>
      </c>
      <c r="D237" s="22"/>
      <c r="E237" s="9"/>
      <c r="F237" s="62"/>
      <c r="G237" s="9"/>
      <c r="H237" s="9"/>
      <c r="I237" s="9"/>
      <c r="J237" s="9"/>
      <c r="K237" s="9"/>
    </row>
    <row r="238" spans="2:11" ht="18.75" customHeight="1">
      <c r="B238" s="20" t="s">
        <v>287</v>
      </c>
      <c r="C238" s="19">
        <v>9700</v>
      </c>
      <c r="D238" s="126">
        <f>ROUND(SUM(D231:D237),2)</f>
        <v>0</v>
      </c>
      <c r="E238" s="9"/>
      <c r="F238" s="62"/>
      <c r="G238" s="9"/>
      <c r="H238" s="9"/>
      <c r="I238" s="9"/>
      <c r="J238" s="9"/>
      <c r="K238" s="9"/>
    </row>
    <row r="239" spans="2:11" ht="18.75" customHeight="1">
      <c r="B239" s="18" t="s">
        <v>167</v>
      </c>
      <c r="C239" s="19"/>
      <c r="D239" s="126">
        <f>ROUND(SUM(D218:D220)+D229+D238,2)</f>
        <v>0</v>
      </c>
      <c r="E239" s="9"/>
      <c r="F239" s="9"/>
      <c r="G239" s="9"/>
      <c r="H239" s="9"/>
      <c r="I239" s="9"/>
      <c r="J239" s="9"/>
      <c r="K239" s="9"/>
    </row>
    <row r="240" spans="2:11" ht="18.75" customHeight="1">
      <c r="B240" s="18" t="s">
        <v>114</v>
      </c>
      <c r="C240" s="19"/>
      <c r="D240" s="126">
        <f>ROUND(D216+D239,2)</f>
        <v>-10928.49</v>
      </c>
      <c r="E240" s="9"/>
      <c r="F240" s="9"/>
      <c r="G240" s="9"/>
      <c r="H240" s="9"/>
      <c r="I240" s="9"/>
      <c r="J240" s="9"/>
      <c r="K240" s="9"/>
    </row>
    <row r="241" spans="2:11" ht="18.75" customHeight="1">
      <c r="B241" s="26" t="str">
        <f>B145</f>
        <v>Fund Balance, July 1, 2013</v>
      </c>
      <c r="C241" s="31">
        <v>2800</v>
      </c>
      <c r="D241" s="21">
        <v>332230.51</v>
      </c>
      <c r="E241" s="9"/>
      <c r="F241" s="62"/>
      <c r="G241" s="9"/>
      <c r="H241" s="9"/>
      <c r="I241" s="9"/>
      <c r="J241" s="9"/>
      <c r="K241" s="9"/>
    </row>
    <row r="242" spans="2:11" ht="18.75" customHeight="1">
      <c r="B242" s="26" t="s">
        <v>40</v>
      </c>
      <c r="C242" s="31">
        <v>2891</v>
      </c>
      <c r="D242" s="21"/>
      <c r="E242" s="9"/>
      <c r="F242" s="62"/>
      <c r="G242" s="9"/>
      <c r="H242" s="9"/>
      <c r="I242" s="9"/>
      <c r="J242" s="9"/>
      <c r="K242" s="9"/>
    </row>
    <row r="243" spans="2:11" ht="18.75" customHeight="1">
      <c r="B243" s="148" t="s">
        <v>372</v>
      </c>
      <c r="C243" s="151"/>
      <c r="D243" s="88"/>
      <c r="E243" s="9"/>
      <c r="F243" s="62"/>
      <c r="G243" s="9"/>
      <c r="H243" s="9"/>
      <c r="I243" s="9"/>
      <c r="J243" s="9"/>
      <c r="K243" s="9"/>
    </row>
    <row r="244" spans="2:11" ht="18.75" customHeight="1">
      <c r="B244" s="14" t="s">
        <v>373</v>
      </c>
      <c r="C244" s="73">
        <v>2710</v>
      </c>
      <c r="D244" s="21">
        <v>125118.92</v>
      </c>
      <c r="E244" s="9"/>
      <c r="F244" s="62"/>
      <c r="G244" s="9"/>
      <c r="H244" s="9"/>
      <c r="I244" s="9"/>
      <c r="J244" s="9"/>
      <c r="K244" s="9"/>
    </row>
    <row r="245" spans="2:11" ht="18.75" customHeight="1">
      <c r="B245" s="3" t="s">
        <v>374</v>
      </c>
      <c r="C245" s="31">
        <v>2720</v>
      </c>
      <c r="D245" s="40">
        <v>196183.1</v>
      </c>
      <c r="E245" s="9"/>
      <c r="F245" s="62"/>
      <c r="G245" s="9"/>
      <c r="H245" s="9"/>
      <c r="I245" s="9"/>
      <c r="J245" s="9"/>
      <c r="K245" s="9"/>
    </row>
    <row r="246" spans="2:11" ht="18.75" customHeight="1">
      <c r="B246" s="3" t="s">
        <v>375</v>
      </c>
      <c r="C246" s="31">
        <v>2730</v>
      </c>
      <c r="D246" s="40"/>
      <c r="E246" s="9"/>
      <c r="F246" s="62"/>
      <c r="G246" s="9"/>
      <c r="H246" s="9"/>
      <c r="I246" s="9"/>
      <c r="J246" s="9"/>
      <c r="K246" s="9"/>
    </row>
    <row r="247" spans="2:11" ht="18.75" customHeight="1">
      <c r="B247" s="3" t="s">
        <v>376</v>
      </c>
      <c r="C247" s="31">
        <v>2740</v>
      </c>
      <c r="D247" s="40"/>
      <c r="E247" s="9"/>
      <c r="F247" s="62"/>
      <c r="G247" s="9"/>
      <c r="H247" s="9"/>
      <c r="I247" s="9"/>
      <c r="J247" s="9"/>
      <c r="K247" s="9"/>
    </row>
    <row r="248" spans="2:11" ht="18.75" customHeight="1">
      <c r="B248" s="3" t="s">
        <v>377</v>
      </c>
      <c r="C248" s="31">
        <v>2750</v>
      </c>
      <c r="D248" s="22"/>
      <c r="E248" s="9"/>
      <c r="F248" s="62"/>
      <c r="G248" s="9"/>
      <c r="H248" s="9"/>
      <c r="I248" s="9"/>
      <c r="J248" s="9"/>
      <c r="K248" s="9"/>
    </row>
    <row r="249" spans="2:11" ht="18.75" customHeight="1">
      <c r="B249" s="34" t="str">
        <f>B153</f>
        <v>Fund Balance, June 30, 2014</v>
      </c>
      <c r="C249" s="100">
        <v>2700</v>
      </c>
      <c r="D249" s="127">
        <f>ROUND(SUM(D244:D248),2)</f>
        <v>321302.02</v>
      </c>
      <c r="E249" s="9"/>
      <c r="F249" s="62"/>
      <c r="G249" s="9"/>
      <c r="H249" s="9"/>
      <c r="I249" s="9"/>
      <c r="J249" s="9"/>
      <c r="K249" s="9"/>
    </row>
    <row r="250" spans="2:11" ht="12.75">
      <c r="B250" s="9"/>
      <c r="C250" s="9"/>
      <c r="D250" s="128"/>
      <c r="E250" s="9"/>
      <c r="F250" s="62"/>
      <c r="G250" s="9"/>
      <c r="H250" s="9"/>
      <c r="I250" s="9"/>
      <c r="J250" s="9"/>
      <c r="K250" s="9"/>
    </row>
    <row r="251" spans="2:11" ht="12.75">
      <c r="B251" s="56" t="s">
        <v>41</v>
      </c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12.75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12.75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2.75">
      <c r="A254" s="1" t="s">
        <v>113</v>
      </c>
      <c r="B254" s="110" t="str">
        <f>$B$1</f>
        <v>DISTRICT SCHOOL BOARD OF OKEECHOBEE COUNTY</v>
      </c>
      <c r="C254" s="9"/>
      <c r="E254" s="9"/>
      <c r="F254" s="9"/>
      <c r="G254" s="9"/>
      <c r="H254" s="9"/>
      <c r="I254" s="9"/>
      <c r="J254" s="9"/>
      <c r="K254" s="9"/>
    </row>
    <row r="255" spans="2:11" ht="12.75">
      <c r="B255" s="44" t="s">
        <v>548</v>
      </c>
      <c r="C255" s="9"/>
      <c r="E255" s="9"/>
      <c r="F255" s="9"/>
      <c r="G255" s="9"/>
      <c r="H255" s="9"/>
      <c r="I255" s="9"/>
      <c r="J255" s="9"/>
      <c r="K255" s="9"/>
    </row>
    <row r="256" spans="2:11" ht="12.75">
      <c r="B256" s="44" t="s">
        <v>35</v>
      </c>
      <c r="C256" s="9"/>
      <c r="D256" s="43" t="s">
        <v>174</v>
      </c>
      <c r="E256" s="9"/>
      <c r="F256" s="9"/>
      <c r="G256" s="9"/>
      <c r="H256" s="9"/>
      <c r="I256" s="9"/>
      <c r="J256" s="9"/>
      <c r="K256" s="9"/>
    </row>
    <row r="257" spans="2:11" ht="12.75">
      <c r="B257" s="44" t="s">
        <v>397</v>
      </c>
      <c r="C257" s="9"/>
      <c r="D257" s="43" t="s">
        <v>42</v>
      </c>
      <c r="E257" s="9"/>
      <c r="F257" s="9"/>
      <c r="G257" s="9"/>
      <c r="H257" s="9"/>
      <c r="I257" s="9"/>
      <c r="J257" s="9"/>
      <c r="K257" s="9"/>
    </row>
    <row r="258" spans="2:11" ht="12.75">
      <c r="B258" s="298" t="str">
        <f>B4</f>
        <v>For the Fiscal Year Ended June 30, 2014</v>
      </c>
      <c r="C258" s="9"/>
      <c r="D258" s="59" t="s">
        <v>43</v>
      </c>
      <c r="E258" s="9"/>
      <c r="F258" s="63"/>
      <c r="G258" s="9"/>
      <c r="H258" s="9"/>
      <c r="I258" s="9"/>
      <c r="J258" s="9"/>
      <c r="K258" s="9"/>
    </row>
    <row r="259" spans="2:11" ht="39" customHeight="1">
      <c r="B259" s="159" t="s">
        <v>7</v>
      </c>
      <c r="C259" s="220" t="s">
        <v>461</v>
      </c>
      <c r="D259" s="222"/>
      <c r="E259" s="9"/>
      <c r="F259" s="9"/>
      <c r="G259" s="9"/>
      <c r="H259" s="9"/>
      <c r="I259" s="9"/>
      <c r="J259" s="9"/>
      <c r="K259" s="9"/>
    </row>
    <row r="260" spans="2:11" ht="19.5" customHeight="1">
      <c r="B260" s="60" t="s">
        <v>8</v>
      </c>
      <c r="C260" s="224"/>
      <c r="D260" s="84"/>
      <c r="E260" s="9"/>
      <c r="F260" s="9"/>
      <c r="G260" s="9"/>
      <c r="H260" s="9"/>
      <c r="I260" s="9"/>
      <c r="J260" s="9"/>
      <c r="K260" s="9"/>
    </row>
    <row r="261" spans="2:11" ht="19.5" customHeight="1">
      <c r="B261" s="20" t="s">
        <v>305</v>
      </c>
      <c r="C261" s="17">
        <v>3170</v>
      </c>
      <c r="D261" s="40"/>
      <c r="E261" s="9"/>
      <c r="F261" s="9"/>
      <c r="G261" s="9"/>
      <c r="H261" s="9"/>
      <c r="I261" s="9"/>
      <c r="J261" s="9"/>
      <c r="K261" s="9"/>
    </row>
    <row r="262" spans="2:11" ht="19.5" customHeight="1">
      <c r="B262" s="20" t="s">
        <v>306</v>
      </c>
      <c r="C262" s="17">
        <v>3180</v>
      </c>
      <c r="D262" s="40"/>
      <c r="E262" s="9"/>
      <c r="F262" s="9"/>
      <c r="G262" s="9"/>
      <c r="H262" s="9"/>
      <c r="I262" s="9"/>
      <c r="J262" s="9"/>
      <c r="K262" s="9"/>
    </row>
    <row r="263" spans="2:11" ht="19.5" customHeight="1">
      <c r="B263" s="20" t="s">
        <v>215</v>
      </c>
      <c r="C263" s="17">
        <v>3191</v>
      </c>
      <c r="D263" s="40"/>
      <c r="E263" s="9"/>
      <c r="F263" s="9"/>
      <c r="G263" s="9"/>
      <c r="H263" s="9"/>
      <c r="I263" s="9"/>
      <c r="J263" s="9"/>
      <c r="K263" s="9"/>
    </row>
    <row r="264" spans="2:11" ht="19.5" customHeight="1">
      <c r="B264" s="20" t="s">
        <v>61</v>
      </c>
      <c r="C264" s="17">
        <v>3199</v>
      </c>
      <c r="D264" s="40">
        <v>10961.62</v>
      </c>
      <c r="E264" s="9"/>
      <c r="F264" s="9"/>
      <c r="G264" s="9"/>
      <c r="H264" s="9"/>
      <c r="I264" s="9"/>
      <c r="J264" s="9"/>
      <c r="K264" s="9"/>
    </row>
    <row r="265" spans="2:11" ht="19.5" customHeight="1">
      <c r="B265" s="20" t="s">
        <v>216</v>
      </c>
      <c r="C265" s="19">
        <v>3100</v>
      </c>
      <c r="D265" s="126">
        <f>ROUND(SUM(D261:D264),2)</f>
        <v>10961.62</v>
      </c>
      <c r="E265" s="9"/>
      <c r="F265" s="9"/>
      <c r="G265" s="9"/>
      <c r="H265" s="9"/>
      <c r="I265" s="9"/>
      <c r="J265" s="9"/>
      <c r="K265" s="9"/>
    </row>
    <row r="266" spans="2:11" ht="19.5" customHeight="1">
      <c r="B266" s="60" t="s">
        <v>197</v>
      </c>
      <c r="C266" s="61"/>
      <c r="D266" s="80"/>
      <c r="E266" s="9"/>
      <c r="F266" s="9"/>
      <c r="G266" s="9"/>
      <c r="H266" s="9"/>
      <c r="I266" s="9"/>
      <c r="J266" s="9"/>
      <c r="K266" s="9"/>
    </row>
    <row r="267" spans="2:11" ht="19.5" customHeight="1">
      <c r="B267" s="20" t="s">
        <v>307</v>
      </c>
      <c r="C267" s="17">
        <v>3201</v>
      </c>
      <c r="D267" s="40">
        <v>97930.3</v>
      </c>
      <c r="E267" s="62"/>
      <c r="F267" s="9"/>
      <c r="G267" s="9"/>
      <c r="H267" s="9"/>
      <c r="I267" s="9"/>
      <c r="J267" s="9"/>
      <c r="K267" s="9"/>
    </row>
    <row r="268" spans="2:11" ht="19.5" customHeight="1">
      <c r="B268" s="20" t="s">
        <v>217</v>
      </c>
      <c r="C268" s="17">
        <v>3202</v>
      </c>
      <c r="D268" s="40"/>
      <c r="E268" s="62"/>
      <c r="F268" s="9"/>
      <c r="G268" s="9"/>
      <c r="H268" s="9"/>
      <c r="I268" s="9"/>
      <c r="J268" s="9"/>
      <c r="K268" s="9"/>
    </row>
    <row r="269" spans="2:11" ht="19.5" customHeight="1">
      <c r="B269" s="20" t="s">
        <v>305</v>
      </c>
      <c r="C269" s="17">
        <v>3220</v>
      </c>
      <c r="D269" s="40"/>
      <c r="E269" s="9"/>
      <c r="F269" s="9"/>
      <c r="G269" s="9"/>
      <c r="H269" s="9"/>
      <c r="I269" s="9"/>
      <c r="J269" s="9"/>
      <c r="K269" s="9"/>
    </row>
    <row r="270" spans="2:11" ht="19.5" customHeight="1">
      <c r="B270" s="20" t="s">
        <v>447</v>
      </c>
      <c r="C270" s="17">
        <v>3225</v>
      </c>
      <c r="D270" s="40">
        <v>288876.42</v>
      </c>
      <c r="E270" s="9"/>
      <c r="F270" s="9"/>
      <c r="G270" s="9"/>
      <c r="H270" s="9"/>
      <c r="I270" s="9"/>
      <c r="J270" s="9"/>
      <c r="K270" s="9"/>
    </row>
    <row r="271" spans="2:11" ht="19.5" customHeight="1">
      <c r="B271" s="20" t="s">
        <v>663</v>
      </c>
      <c r="C271" s="17">
        <v>3226</v>
      </c>
      <c r="D271" s="40"/>
      <c r="E271" s="9"/>
      <c r="F271" s="9"/>
      <c r="G271" s="9"/>
      <c r="H271" s="9"/>
      <c r="I271" s="9"/>
      <c r="J271" s="9"/>
      <c r="K271" s="9"/>
    </row>
    <row r="272" spans="2:11" ht="19.5" customHeight="1">
      <c r="B272" s="20" t="s">
        <v>500</v>
      </c>
      <c r="C272" s="17">
        <v>3227</v>
      </c>
      <c r="D272" s="40"/>
      <c r="E272" s="9"/>
      <c r="F272" s="9"/>
      <c r="G272" s="9"/>
      <c r="H272" s="9"/>
      <c r="I272" s="9"/>
      <c r="J272" s="9"/>
      <c r="K272" s="9"/>
    </row>
    <row r="273" spans="2:11" ht="19.5" customHeight="1">
      <c r="B273" s="20" t="s">
        <v>367</v>
      </c>
      <c r="C273" s="17">
        <v>3230</v>
      </c>
      <c r="D273" s="40">
        <v>1694816.73</v>
      </c>
      <c r="E273" s="9"/>
      <c r="F273" s="9"/>
      <c r="G273" s="9"/>
      <c r="H273" s="9"/>
      <c r="I273" s="9"/>
      <c r="J273" s="9"/>
      <c r="K273" s="9"/>
    </row>
    <row r="274" spans="2:11" ht="19.5" customHeight="1">
      <c r="B274" s="20" t="s">
        <v>308</v>
      </c>
      <c r="C274" s="17">
        <v>3240</v>
      </c>
      <c r="D274" s="40">
        <v>2862941.39</v>
      </c>
      <c r="E274" s="9"/>
      <c r="F274" s="9"/>
      <c r="G274" s="9"/>
      <c r="H274" s="9"/>
      <c r="I274" s="9"/>
      <c r="J274" s="9"/>
      <c r="K274" s="9"/>
    </row>
    <row r="275" spans="2:11" ht="19.5" customHeight="1">
      <c r="B275" s="20" t="s">
        <v>309</v>
      </c>
      <c r="C275" s="17">
        <v>3251</v>
      </c>
      <c r="D275" s="40"/>
      <c r="E275" s="9"/>
      <c r="F275" s="9"/>
      <c r="G275" s="9"/>
      <c r="H275" s="9"/>
      <c r="I275" s="9"/>
      <c r="J275" s="9"/>
      <c r="K275" s="9"/>
    </row>
    <row r="276" spans="2:11" ht="19.5" customHeight="1">
      <c r="B276" s="20" t="s">
        <v>310</v>
      </c>
      <c r="C276" s="17">
        <v>3253</v>
      </c>
      <c r="D276" s="40"/>
      <c r="E276" s="9"/>
      <c r="F276" s="9"/>
      <c r="G276" s="9"/>
      <c r="H276" s="9"/>
      <c r="I276" s="9"/>
      <c r="J276" s="9"/>
      <c r="K276" s="9"/>
    </row>
    <row r="277" spans="2:11" ht="19.5" customHeight="1">
      <c r="B277" s="3" t="s">
        <v>219</v>
      </c>
      <c r="C277" s="11">
        <v>3280</v>
      </c>
      <c r="D277" s="40"/>
      <c r="E277" s="9"/>
      <c r="F277" s="9"/>
      <c r="G277" s="9"/>
      <c r="H277" s="9"/>
      <c r="I277" s="9"/>
      <c r="J277" s="9"/>
      <c r="K277" s="9"/>
    </row>
    <row r="278" spans="2:11" ht="19.5" customHeight="1">
      <c r="B278" s="20" t="s">
        <v>311</v>
      </c>
      <c r="C278" s="17">
        <v>3293</v>
      </c>
      <c r="D278" s="40"/>
      <c r="E278" s="9"/>
      <c r="F278" s="9"/>
      <c r="G278" s="9"/>
      <c r="H278" s="9"/>
      <c r="I278" s="9"/>
      <c r="J278" s="9"/>
      <c r="K278" s="9"/>
    </row>
    <row r="279" spans="2:11" ht="19.5" customHeight="1">
      <c r="B279" s="20" t="s">
        <v>117</v>
      </c>
      <c r="C279" s="17">
        <v>3299</v>
      </c>
      <c r="D279" s="22">
        <v>168559.5</v>
      </c>
      <c r="E279" s="9"/>
      <c r="F279" s="9"/>
      <c r="G279" s="9"/>
      <c r="H279" s="9"/>
      <c r="I279" s="9"/>
      <c r="J279" s="9"/>
      <c r="K279" s="9"/>
    </row>
    <row r="280" spans="2:11" ht="19.5" customHeight="1">
      <c r="B280" s="20" t="s">
        <v>220</v>
      </c>
      <c r="C280" s="19">
        <v>3200</v>
      </c>
      <c r="D280" s="126">
        <f>ROUND(SUM(D267:D279),2)</f>
        <v>5113124.34</v>
      </c>
      <c r="E280" s="9"/>
      <c r="F280" s="9"/>
      <c r="G280" s="9"/>
      <c r="H280" s="9"/>
      <c r="I280" s="9"/>
      <c r="J280" s="9"/>
      <c r="K280" s="9"/>
    </row>
    <row r="281" spans="2:11" ht="19.5" customHeight="1">
      <c r="B281" s="60" t="s">
        <v>9</v>
      </c>
      <c r="C281" s="61"/>
      <c r="D281" s="80"/>
      <c r="E281" s="9"/>
      <c r="F281" s="9"/>
      <c r="G281" s="9"/>
      <c r="H281" s="9"/>
      <c r="I281" s="9"/>
      <c r="J281" s="9"/>
      <c r="K281" s="9"/>
    </row>
    <row r="282" spans="2:11" ht="19.5" customHeight="1">
      <c r="B282" s="20" t="s">
        <v>294</v>
      </c>
      <c r="C282" s="17">
        <v>3399</v>
      </c>
      <c r="D282" s="40"/>
      <c r="E282" s="9"/>
      <c r="F282" s="9"/>
      <c r="G282" s="9"/>
      <c r="H282" s="9"/>
      <c r="I282" s="9"/>
      <c r="J282" s="9"/>
      <c r="K282" s="9"/>
    </row>
    <row r="283" spans="2:11" ht="19.5" customHeight="1">
      <c r="B283" s="20" t="s">
        <v>234</v>
      </c>
      <c r="C283" s="19">
        <v>3300</v>
      </c>
      <c r="D283" s="126">
        <f>ROUND(D282,2)</f>
        <v>0</v>
      </c>
      <c r="E283" s="9"/>
      <c r="F283" s="9"/>
      <c r="G283" s="9"/>
      <c r="H283" s="9"/>
      <c r="I283" s="9"/>
      <c r="J283" s="9"/>
      <c r="K283" s="9"/>
    </row>
    <row r="284" spans="2:11" ht="19.5" customHeight="1">
      <c r="B284" s="60" t="s">
        <v>10</v>
      </c>
      <c r="C284" s="61"/>
      <c r="D284" s="80"/>
      <c r="E284" s="9"/>
      <c r="F284" s="9"/>
      <c r="G284" s="9"/>
      <c r="H284" s="9"/>
      <c r="I284" s="9"/>
      <c r="J284" s="9"/>
      <c r="K284" s="9"/>
    </row>
    <row r="285" spans="2:11" ht="19.5" customHeight="1">
      <c r="B285" s="20" t="s">
        <v>53</v>
      </c>
      <c r="C285" s="17">
        <v>3431</v>
      </c>
      <c r="D285" s="40"/>
      <c r="E285" s="62"/>
      <c r="F285" s="9"/>
      <c r="G285" s="9"/>
      <c r="H285" s="9"/>
      <c r="I285" s="9"/>
      <c r="J285" s="9"/>
      <c r="K285" s="9"/>
    </row>
    <row r="286" spans="2:11" ht="19.5" customHeight="1">
      <c r="B286" s="20" t="s">
        <v>119</v>
      </c>
      <c r="C286" s="17">
        <v>3432</v>
      </c>
      <c r="D286" s="40"/>
      <c r="E286" s="62"/>
      <c r="F286" s="9"/>
      <c r="G286" s="9"/>
      <c r="H286" s="9"/>
      <c r="I286" s="9"/>
      <c r="J286" s="9"/>
      <c r="K286" s="9"/>
    </row>
    <row r="287" spans="2:11" ht="19.5" customHeight="1">
      <c r="B287" s="20" t="s">
        <v>170</v>
      </c>
      <c r="C287" s="17">
        <v>3433</v>
      </c>
      <c r="D287" s="40"/>
      <c r="E287" s="62"/>
      <c r="F287" s="9"/>
      <c r="G287" s="9"/>
      <c r="H287" s="9"/>
      <c r="I287" s="9"/>
      <c r="J287" s="9"/>
      <c r="K287" s="9"/>
    </row>
    <row r="288" spans="2:11" ht="19.5" customHeight="1">
      <c r="B288" s="20" t="s">
        <v>572</v>
      </c>
      <c r="C288" s="17">
        <v>3440</v>
      </c>
      <c r="D288" s="40"/>
      <c r="E288" s="9"/>
      <c r="F288" s="9"/>
      <c r="G288" s="9"/>
      <c r="H288" s="9"/>
      <c r="I288" s="9"/>
      <c r="J288" s="9"/>
      <c r="K288" s="9"/>
    </row>
    <row r="289" spans="2:11" ht="19.5" customHeight="1">
      <c r="B289" s="20" t="s">
        <v>239</v>
      </c>
      <c r="C289" s="17">
        <v>3461</v>
      </c>
      <c r="D289" s="40"/>
      <c r="E289" s="9"/>
      <c r="F289" s="9"/>
      <c r="G289" s="9"/>
      <c r="H289" s="9"/>
      <c r="I289" s="9"/>
      <c r="J289" s="9"/>
      <c r="K289" s="9"/>
    </row>
    <row r="290" spans="2:11" ht="19.5" customHeight="1">
      <c r="B290" s="20" t="s">
        <v>250</v>
      </c>
      <c r="C290" s="17">
        <v>3493</v>
      </c>
      <c r="D290" s="40"/>
      <c r="E290" s="9"/>
      <c r="F290" s="9"/>
      <c r="G290" s="9"/>
      <c r="H290" s="9"/>
      <c r="I290" s="9"/>
      <c r="J290" s="9"/>
      <c r="K290" s="9"/>
    </row>
    <row r="291" spans="2:11" ht="19.5" customHeight="1">
      <c r="B291" s="20" t="s">
        <v>189</v>
      </c>
      <c r="C291" s="17">
        <v>3495</v>
      </c>
      <c r="D291" s="40"/>
      <c r="E291" s="9"/>
      <c r="F291" s="9"/>
      <c r="G291" s="9"/>
      <c r="H291" s="9"/>
      <c r="I291" s="9"/>
      <c r="J291" s="9"/>
      <c r="K291" s="9"/>
    </row>
    <row r="292" spans="2:11" ht="19.5" customHeight="1">
      <c r="B292" s="20" t="s">
        <v>252</v>
      </c>
      <c r="C292" s="17">
        <v>3497</v>
      </c>
      <c r="D292" s="22"/>
      <c r="E292" s="9"/>
      <c r="F292" s="9"/>
      <c r="G292" s="9"/>
      <c r="H292" s="9"/>
      <c r="I292" s="9"/>
      <c r="J292" s="9"/>
      <c r="K292" s="9"/>
    </row>
    <row r="293" spans="2:11" ht="19.5" customHeight="1">
      <c r="B293" s="20" t="s">
        <v>254</v>
      </c>
      <c r="C293" s="19">
        <v>3400</v>
      </c>
      <c r="D293" s="126">
        <f>ROUND(SUM(D285:D292),2)</f>
        <v>0</v>
      </c>
      <c r="E293" s="9"/>
      <c r="F293" s="9"/>
      <c r="G293" s="9"/>
      <c r="H293" s="9"/>
      <c r="I293" s="9"/>
      <c r="J293" s="9"/>
      <c r="K293" s="9"/>
    </row>
    <row r="294" spans="2:11" ht="19.5" customHeight="1">
      <c r="B294" s="18" t="s">
        <v>255</v>
      </c>
      <c r="C294" s="19">
        <v>3000</v>
      </c>
      <c r="D294" s="126">
        <f>ROUND(D265+D280+D283+D293,2)</f>
        <v>5124085.96</v>
      </c>
      <c r="E294" s="9"/>
      <c r="F294" s="9"/>
      <c r="G294" s="9"/>
      <c r="H294" s="9"/>
      <c r="I294" s="9"/>
      <c r="J294" s="9"/>
      <c r="K294" s="9"/>
    </row>
    <row r="295" spans="2:11" ht="12.75">
      <c r="B295" s="9"/>
      <c r="C295" s="9"/>
      <c r="D295" s="9"/>
      <c r="E295" s="62"/>
      <c r="F295" s="9"/>
      <c r="G295" s="9"/>
      <c r="H295" s="9"/>
      <c r="I295" s="9"/>
      <c r="J295" s="9"/>
      <c r="K295" s="9"/>
    </row>
    <row r="296" spans="2:11" ht="12.75">
      <c r="B296" s="56" t="s">
        <v>38</v>
      </c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2.75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2.75">
      <c r="B298" s="9"/>
      <c r="C298" s="9"/>
      <c r="D298" s="6"/>
      <c r="E298" s="9"/>
      <c r="F298" s="9"/>
      <c r="G298" s="9"/>
      <c r="H298" s="9"/>
      <c r="I298" s="9"/>
      <c r="J298" s="9"/>
      <c r="K298" s="9"/>
    </row>
    <row r="299" spans="1:11" ht="12.75">
      <c r="A299" s="1" t="s">
        <v>165</v>
      </c>
      <c r="B299" s="110" t="str">
        <f>$B$1</f>
        <v>DISTRICT SCHOOL BOARD OF OKEECHOBEE COUNTY</v>
      </c>
      <c r="C299" s="9"/>
      <c r="D299" s="9"/>
      <c r="E299" s="9"/>
      <c r="F299" s="9"/>
      <c r="G299" s="9"/>
      <c r="H299" s="63"/>
      <c r="I299" s="6"/>
      <c r="K299" s="64" t="s">
        <v>174</v>
      </c>
    </row>
    <row r="300" spans="2:11" ht="12.75">
      <c r="B300" s="44" t="s">
        <v>550</v>
      </c>
      <c r="C300" s="9"/>
      <c r="D300" s="9"/>
      <c r="E300" s="9"/>
      <c r="F300" s="9"/>
      <c r="G300" s="9"/>
      <c r="H300" s="9"/>
      <c r="I300" s="6"/>
      <c r="K300" s="43" t="s">
        <v>44</v>
      </c>
    </row>
    <row r="301" spans="2:11" ht="12.75">
      <c r="B301" s="298" t="str">
        <f>B4</f>
        <v>For the Fiscal Year Ended June 30, 2014</v>
      </c>
      <c r="C301" s="225"/>
      <c r="D301" s="10"/>
      <c r="E301" s="10"/>
      <c r="F301" s="10"/>
      <c r="G301" s="10"/>
      <c r="H301" s="10"/>
      <c r="I301" s="101"/>
      <c r="J301" s="10"/>
      <c r="K301" s="102" t="s">
        <v>43</v>
      </c>
    </row>
    <row r="302" spans="2:12" ht="12.75" customHeight="1">
      <c r="B302" s="337" t="s">
        <v>25</v>
      </c>
      <c r="C302" s="332" t="s">
        <v>454</v>
      </c>
      <c r="D302" s="113">
        <v>100</v>
      </c>
      <c r="E302" s="113">
        <v>200</v>
      </c>
      <c r="F302" s="113">
        <v>300</v>
      </c>
      <c r="G302" s="113">
        <v>400</v>
      </c>
      <c r="H302" s="113">
        <v>500</v>
      </c>
      <c r="I302" s="113">
        <v>600</v>
      </c>
      <c r="J302" s="113">
        <v>700</v>
      </c>
      <c r="K302" s="329" t="s">
        <v>24</v>
      </c>
      <c r="L302" s="6"/>
    </row>
    <row r="303" spans="2:12" ht="25.5">
      <c r="B303" s="338"/>
      <c r="C303" s="332"/>
      <c r="D303" s="211" t="s">
        <v>19</v>
      </c>
      <c r="E303" s="211" t="s">
        <v>455</v>
      </c>
      <c r="F303" s="211" t="s">
        <v>456</v>
      </c>
      <c r="G303" s="211" t="s">
        <v>457</v>
      </c>
      <c r="H303" s="211" t="s">
        <v>458</v>
      </c>
      <c r="I303" s="211" t="s">
        <v>459</v>
      </c>
      <c r="J303" s="212" t="s">
        <v>18</v>
      </c>
      <c r="K303" s="329"/>
      <c r="L303" s="6"/>
    </row>
    <row r="304" spans="2:11" ht="19.5" customHeight="1">
      <c r="B304" s="226" t="s">
        <v>26</v>
      </c>
      <c r="C304" s="227"/>
      <c r="D304" s="167"/>
      <c r="E304" s="167"/>
      <c r="F304" s="167"/>
      <c r="G304" s="167"/>
      <c r="H304" s="167"/>
      <c r="I304" s="167"/>
      <c r="J304" s="167"/>
      <c r="K304" s="167"/>
    </row>
    <row r="305" spans="2:11" ht="19.5" customHeight="1">
      <c r="B305" s="20" t="s">
        <v>256</v>
      </c>
      <c r="C305" s="17">
        <v>5000</v>
      </c>
      <c r="D305" s="40">
        <v>637576.72</v>
      </c>
      <c r="E305" s="40">
        <v>273358.84</v>
      </c>
      <c r="F305" s="40">
        <v>409894.89</v>
      </c>
      <c r="G305" s="40"/>
      <c r="H305" s="40">
        <v>512460.63</v>
      </c>
      <c r="I305" s="40">
        <v>213657.19</v>
      </c>
      <c r="J305" s="40">
        <v>13764.75</v>
      </c>
      <c r="K305" s="123">
        <f aca="true" t="shared" si="4" ref="K305:K326">ROUND(SUM(D305:J305),2)</f>
        <v>2060713.02</v>
      </c>
    </row>
    <row r="306" spans="2:11" ht="19.5" customHeight="1">
      <c r="B306" s="14" t="s">
        <v>494</v>
      </c>
      <c r="C306" s="71">
        <v>6100</v>
      </c>
      <c r="D306" s="40">
        <v>561873.86</v>
      </c>
      <c r="E306" s="40">
        <v>187096.7</v>
      </c>
      <c r="F306" s="40">
        <v>24982.49</v>
      </c>
      <c r="G306" s="40"/>
      <c r="H306" s="40">
        <v>31786.27</v>
      </c>
      <c r="I306" s="40">
        <v>2052.54</v>
      </c>
      <c r="J306" s="40">
        <v>2702</v>
      </c>
      <c r="K306" s="123">
        <f t="shared" si="4"/>
        <v>810493.86</v>
      </c>
    </row>
    <row r="307" spans="2:11" ht="19.5" customHeight="1">
      <c r="B307" s="20" t="s">
        <v>257</v>
      </c>
      <c r="C307" s="17">
        <v>6200</v>
      </c>
      <c r="D307" s="40"/>
      <c r="E307" s="40"/>
      <c r="F307" s="40"/>
      <c r="G307" s="40"/>
      <c r="H307" s="40"/>
      <c r="I307" s="40"/>
      <c r="J307" s="40"/>
      <c r="K307" s="123">
        <f t="shared" si="4"/>
        <v>0</v>
      </c>
    </row>
    <row r="308" spans="2:11" ht="19.5" customHeight="1">
      <c r="B308" s="20" t="s">
        <v>312</v>
      </c>
      <c r="C308" s="17">
        <v>6300</v>
      </c>
      <c r="D308" s="40">
        <v>543544.43</v>
      </c>
      <c r="E308" s="40">
        <v>158315.3</v>
      </c>
      <c r="F308" s="40">
        <v>29862.49</v>
      </c>
      <c r="G308" s="40"/>
      <c r="H308" s="40">
        <v>22956.64</v>
      </c>
      <c r="I308" s="40">
        <v>5644.44</v>
      </c>
      <c r="J308" s="40">
        <v>1875.9</v>
      </c>
      <c r="K308" s="123">
        <f t="shared" si="4"/>
        <v>762199.2</v>
      </c>
    </row>
    <row r="309" spans="2:11" ht="19.5" customHeight="1">
      <c r="B309" s="20" t="s">
        <v>259</v>
      </c>
      <c r="C309" s="17">
        <v>6400</v>
      </c>
      <c r="D309" s="40">
        <v>503185.35</v>
      </c>
      <c r="E309" s="40">
        <v>140145.31</v>
      </c>
      <c r="F309" s="40">
        <v>45432.03</v>
      </c>
      <c r="G309" s="40"/>
      <c r="H309" s="40">
        <v>16822.27</v>
      </c>
      <c r="I309" s="40"/>
      <c r="J309" s="40">
        <v>101951.34</v>
      </c>
      <c r="K309" s="123">
        <f t="shared" si="4"/>
        <v>807536.3</v>
      </c>
    </row>
    <row r="310" spans="2:11" ht="19.5" customHeight="1">
      <c r="B310" s="20" t="s">
        <v>407</v>
      </c>
      <c r="C310" s="17">
        <v>6500</v>
      </c>
      <c r="D310" s="40">
        <v>101468.9</v>
      </c>
      <c r="E310" s="40">
        <v>28071.03</v>
      </c>
      <c r="F310" s="40">
        <v>97.69</v>
      </c>
      <c r="G310" s="40"/>
      <c r="H310" s="40"/>
      <c r="I310" s="40"/>
      <c r="J310" s="40"/>
      <c r="K310" s="123">
        <f t="shared" si="4"/>
        <v>129637.62</v>
      </c>
    </row>
    <row r="311" spans="2:11" ht="19.5" customHeight="1">
      <c r="B311" s="20" t="s">
        <v>313</v>
      </c>
      <c r="C311" s="17">
        <v>7100</v>
      </c>
      <c r="D311" s="40"/>
      <c r="E311" s="40"/>
      <c r="F311" s="40"/>
      <c r="G311" s="40"/>
      <c r="H311" s="40"/>
      <c r="I311" s="40"/>
      <c r="J311" s="40"/>
      <c r="K311" s="123">
        <f t="shared" si="4"/>
        <v>0</v>
      </c>
    </row>
    <row r="312" spans="2:11" ht="19.5" customHeight="1">
      <c r="B312" s="20" t="s">
        <v>260</v>
      </c>
      <c r="C312" s="17">
        <v>7200</v>
      </c>
      <c r="D312" s="40"/>
      <c r="E312" s="40"/>
      <c r="F312" s="40"/>
      <c r="G312" s="40"/>
      <c r="H312" s="40"/>
      <c r="I312" s="40"/>
      <c r="J312" s="40">
        <v>273886.24</v>
      </c>
      <c r="K312" s="123">
        <f t="shared" si="4"/>
        <v>273886.24</v>
      </c>
    </row>
    <row r="313" spans="2:11" ht="19.5" customHeight="1">
      <c r="B313" s="20" t="s">
        <v>261</v>
      </c>
      <c r="C313" s="17">
        <v>7300</v>
      </c>
      <c r="D313" s="40"/>
      <c r="E313" s="40"/>
      <c r="F313" s="40">
        <v>173.68</v>
      </c>
      <c r="G313" s="40"/>
      <c r="H313" s="40"/>
      <c r="I313" s="40"/>
      <c r="J313" s="40">
        <v>912.07</v>
      </c>
      <c r="K313" s="123">
        <f t="shared" si="4"/>
        <v>1085.75</v>
      </c>
    </row>
    <row r="314" spans="2:11" ht="19.5" customHeight="1">
      <c r="B314" s="20" t="s">
        <v>262</v>
      </c>
      <c r="C314" s="17">
        <v>7410</v>
      </c>
      <c r="D314" s="40"/>
      <c r="E314" s="40"/>
      <c r="F314" s="40"/>
      <c r="G314" s="40"/>
      <c r="H314" s="40"/>
      <c r="I314" s="40"/>
      <c r="J314" s="40"/>
      <c r="K314" s="123">
        <f t="shared" si="4"/>
        <v>0</v>
      </c>
    </row>
    <row r="315" spans="2:11" ht="19.5" customHeight="1">
      <c r="B315" s="20" t="s">
        <v>263</v>
      </c>
      <c r="C315" s="17">
        <v>7500</v>
      </c>
      <c r="D315" s="40"/>
      <c r="E315" s="40"/>
      <c r="F315" s="40"/>
      <c r="G315" s="40"/>
      <c r="H315" s="40"/>
      <c r="I315" s="40"/>
      <c r="J315" s="40"/>
      <c r="K315" s="123">
        <f t="shared" si="4"/>
        <v>0</v>
      </c>
    </row>
    <row r="316" spans="2:11" ht="19.5" customHeight="1">
      <c r="B316" s="20" t="s">
        <v>264</v>
      </c>
      <c r="C316" s="17">
        <v>7600</v>
      </c>
      <c r="D316" s="40"/>
      <c r="E316" s="40"/>
      <c r="F316" s="40"/>
      <c r="G316" s="40"/>
      <c r="H316" s="40"/>
      <c r="I316" s="40"/>
      <c r="J316" s="40"/>
      <c r="K316" s="123">
        <f t="shared" si="4"/>
        <v>0</v>
      </c>
    </row>
    <row r="317" spans="2:11" ht="19.5" customHeight="1">
      <c r="B317" s="20" t="s">
        <v>265</v>
      </c>
      <c r="C317" s="17">
        <v>7700</v>
      </c>
      <c r="D317" s="40"/>
      <c r="E317" s="40"/>
      <c r="F317" s="40"/>
      <c r="G317" s="40"/>
      <c r="H317" s="40"/>
      <c r="I317" s="40"/>
      <c r="J317" s="40"/>
      <c r="K317" s="123">
        <f t="shared" si="4"/>
        <v>0</v>
      </c>
    </row>
    <row r="318" spans="2:11" ht="19.5" customHeight="1">
      <c r="B318" s="14" t="s">
        <v>495</v>
      </c>
      <c r="C318" s="71">
        <v>7800</v>
      </c>
      <c r="D318" s="40">
        <v>112615.48</v>
      </c>
      <c r="E318" s="40">
        <v>52330.74</v>
      </c>
      <c r="F318" s="40">
        <v>478.7</v>
      </c>
      <c r="G318" s="40"/>
      <c r="H318" s="40"/>
      <c r="I318" s="40"/>
      <c r="J318" s="40">
        <v>2571.05</v>
      </c>
      <c r="K318" s="123">
        <f t="shared" si="4"/>
        <v>167995.97</v>
      </c>
    </row>
    <row r="319" spans="2:11" ht="19.5" customHeight="1">
      <c r="B319" s="20" t="s">
        <v>266</v>
      </c>
      <c r="C319" s="17">
        <v>7900</v>
      </c>
      <c r="D319" s="40"/>
      <c r="E319" s="40"/>
      <c r="F319" s="40">
        <v>831.09</v>
      </c>
      <c r="G319" s="40"/>
      <c r="H319" s="40"/>
      <c r="I319" s="40"/>
      <c r="J319" s="40"/>
      <c r="K319" s="123">
        <f t="shared" si="4"/>
        <v>831.09</v>
      </c>
    </row>
    <row r="320" spans="2:11" ht="19.5" customHeight="1">
      <c r="B320" s="20" t="s">
        <v>267</v>
      </c>
      <c r="C320" s="17">
        <v>8100</v>
      </c>
      <c r="D320" s="40"/>
      <c r="E320" s="40"/>
      <c r="F320" s="40"/>
      <c r="G320" s="40"/>
      <c r="H320" s="40"/>
      <c r="I320" s="40"/>
      <c r="J320" s="40"/>
      <c r="K320" s="123">
        <f t="shared" si="4"/>
        <v>0</v>
      </c>
    </row>
    <row r="321" spans="2:12" ht="19.5" customHeight="1">
      <c r="B321" s="14" t="s">
        <v>268</v>
      </c>
      <c r="C321" s="11">
        <v>8200</v>
      </c>
      <c r="D321" s="40"/>
      <c r="E321" s="40"/>
      <c r="F321" s="40"/>
      <c r="G321" s="40"/>
      <c r="H321" s="40"/>
      <c r="I321" s="40"/>
      <c r="J321" s="40"/>
      <c r="K321" s="123">
        <f t="shared" si="4"/>
        <v>0</v>
      </c>
      <c r="L321" s="6"/>
    </row>
    <row r="322" spans="2:11" ht="19.5" customHeight="1">
      <c r="B322" s="20" t="s">
        <v>269</v>
      </c>
      <c r="C322" s="17">
        <v>9100</v>
      </c>
      <c r="D322" s="40"/>
      <c r="E322" s="40"/>
      <c r="F322" s="40"/>
      <c r="G322" s="40"/>
      <c r="H322" s="40"/>
      <c r="I322" s="40"/>
      <c r="J322" s="40"/>
      <c r="K322" s="123">
        <f t="shared" si="4"/>
        <v>0</v>
      </c>
    </row>
    <row r="323" spans="2:11" ht="19.5" customHeight="1">
      <c r="B323" s="60" t="s">
        <v>27</v>
      </c>
      <c r="C323" s="67"/>
      <c r="D323" s="318"/>
      <c r="E323" s="318"/>
      <c r="F323" s="318"/>
      <c r="G323" s="318"/>
      <c r="H323" s="318"/>
      <c r="I323" s="78"/>
      <c r="J323" s="318"/>
      <c r="K323" s="80"/>
    </row>
    <row r="324" spans="2:11" ht="19.5" customHeight="1">
      <c r="B324" s="20" t="s">
        <v>262</v>
      </c>
      <c r="C324" s="17">
        <v>7420</v>
      </c>
      <c r="D324" s="310"/>
      <c r="E324" s="310"/>
      <c r="F324" s="310"/>
      <c r="G324" s="310"/>
      <c r="H324" s="310"/>
      <c r="I324" s="40"/>
      <c r="J324" s="310"/>
      <c r="K324" s="123">
        <f>ROUND(I324,2)</f>
        <v>0</v>
      </c>
    </row>
    <row r="325" spans="2:11" ht="19.5" customHeight="1">
      <c r="B325" s="20" t="s">
        <v>271</v>
      </c>
      <c r="C325" s="17">
        <v>9300</v>
      </c>
      <c r="D325" s="310"/>
      <c r="E325" s="310"/>
      <c r="F325" s="310"/>
      <c r="G325" s="310"/>
      <c r="H325" s="310"/>
      <c r="I325" s="40">
        <v>109706.91</v>
      </c>
      <c r="J325" s="310"/>
      <c r="K325" s="123">
        <f>ROUND(I325,2)</f>
        <v>109706.91</v>
      </c>
    </row>
    <row r="326" spans="2:11" ht="19.5" customHeight="1">
      <c r="B326" s="15" t="s">
        <v>273</v>
      </c>
      <c r="C326" s="67"/>
      <c r="D326" s="90">
        <f>ROUND(SUM(D305:D322),2)</f>
        <v>2460264.74</v>
      </c>
      <c r="E326" s="130">
        <f>ROUND(SUM(E305:E322),2)</f>
        <v>839317.92</v>
      </c>
      <c r="F326" s="130">
        <f>ROUND(SUM(F305:F322),2)</f>
        <v>511753.06</v>
      </c>
      <c r="G326" s="130">
        <f>ROUND(SUM(G305:G322),2)</f>
        <v>0</v>
      </c>
      <c r="H326" s="130">
        <f>ROUND(SUM(H305:H322),2)</f>
        <v>584025.81</v>
      </c>
      <c r="I326" s="130">
        <f>ROUND(SUM(I305:I322)+SUM(I324:I325),2)</f>
        <v>331061.08</v>
      </c>
      <c r="J326" s="130">
        <f>ROUND(SUM(J305:J322),2)</f>
        <v>397663.35</v>
      </c>
      <c r="K326" s="129">
        <f t="shared" si="4"/>
        <v>5124085.96</v>
      </c>
    </row>
    <row r="327" spans="2:11" ht="19.5" customHeight="1">
      <c r="B327" s="91" t="s">
        <v>45</v>
      </c>
      <c r="C327" s="228"/>
      <c r="D327" s="309"/>
      <c r="E327" s="319"/>
      <c r="F327" s="319"/>
      <c r="G327" s="319"/>
      <c r="H327" s="319"/>
      <c r="I327" s="319"/>
      <c r="J327" s="319"/>
      <c r="K327" s="122">
        <f>ROUND(D294-K326,2)</f>
        <v>0</v>
      </c>
    </row>
    <row r="328" spans="2:4" ht="38.25" customHeight="1">
      <c r="B328" s="161" t="s">
        <v>460</v>
      </c>
      <c r="C328" s="168"/>
      <c r="D328" s="160"/>
    </row>
    <row r="329" spans="2:4" ht="18.75" customHeight="1">
      <c r="B329" s="16" t="s">
        <v>186</v>
      </c>
      <c r="C329" s="17">
        <v>3720</v>
      </c>
      <c r="D329" s="21"/>
    </row>
    <row r="330" spans="2:4" ht="18.75" customHeight="1">
      <c r="B330" s="16" t="s">
        <v>534</v>
      </c>
      <c r="C330" s="17">
        <v>3730</v>
      </c>
      <c r="D330" s="21"/>
    </row>
    <row r="331" spans="2:4" ht="18.75" customHeight="1">
      <c r="B331" s="16" t="s">
        <v>32</v>
      </c>
      <c r="C331" s="17">
        <v>3740</v>
      </c>
      <c r="D331" s="21"/>
    </row>
    <row r="332" spans="2:4" ht="18.75" customHeight="1">
      <c r="B332" s="60" t="s">
        <v>33</v>
      </c>
      <c r="C332" s="61"/>
      <c r="D332" s="81"/>
    </row>
    <row r="333" spans="2:4" ht="18.75" customHeight="1">
      <c r="B333" s="20" t="s">
        <v>302</v>
      </c>
      <c r="C333" s="17">
        <v>3610</v>
      </c>
      <c r="D333" s="21"/>
    </row>
    <row r="334" spans="2:4" ht="18.75" customHeight="1">
      <c r="B334" s="20" t="s">
        <v>274</v>
      </c>
      <c r="C334" s="17">
        <v>3620</v>
      </c>
      <c r="D334" s="21"/>
    </row>
    <row r="335" spans="2:4" ht="18.75" customHeight="1">
      <c r="B335" s="20" t="s">
        <v>275</v>
      </c>
      <c r="C335" s="17">
        <v>3630</v>
      </c>
      <c r="D335" s="21"/>
    </row>
    <row r="336" spans="2:4" ht="18.75" customHeight="1">
      <c r="B336" s="20" t="s">
        <v>303</v>
      </c>
      <c r="C336" s="17">
        <v>3650</v>
      </c>
      <c r="D336" s="21"/>
    </row>
    <row r="337" spans="2:4" ht="18.75" customHeight="1">
      <c r="B337" s="20" t="s">
        <v>277</v>
      </c>
      <c r="C337" s="17">
        <v>3660</v>
      </c>
      <c r="D337" s="21"/>
    </row>
    <row r="338" spans="2:4" ht="18.75" customHeight="1">
      <c r="B338" s="20" t="s">
        <v>278</v>
      </c>
      <c r="C338" s="17">
        <v>3670</v>
      </c>
      <c r="D338" s="22"/>
    </row>
    <row r="339" spans="2:4" ht="18.75" customHeight="1">
      <c r="B339" s="20" t="s">
        <v>279</v>
      </c>
      <c r="C339" s="17">
        <v>3690</v>
      </c>
      <c r="D339" s="82"/>
    </row>
    <row r="340" spans="2:4" ht="18.75" customHeight="1">
      <c r="B340" s="20" t="s">
        <v>280</v>
      </c>
      <c r="C340" s="19">
        <v>3600</v>
      </c>
      <c r="D340" s="126">
        <f>ROUND(SUM(D333:D339),2)</f>
        <v>0</v>
      </c>
    </row>
    <row r="341" spans="2:4" ht="18.75" customHeight="1">
      <c r="B341" s="60" t="s">
        <v>34</v>
      </c>
      <c r="C341" s="61"/>
      <c r="D341" s="81"/>
    </row>
    <row r="342" spans="2:4" ht="18.75" customHeight="1">
      <c r="B342" s="20" t="s">
        <v>314</v>
      </c>
      <c r="C342" s="17">
        <v>910</v>
      </c>
      <c r="D342" s="21"/>
    </row>
    <row r="343" spans="2:4" ht="18.75" customHeight="1">
      <c r="B343" s="20" t="s">
        <v>281</v>
      </c>
      <c r="C343" s="17">
        <v>920</v>
      </c>
      <c r="D343" s="21"/>
    </row>
    <row r="344" spans="2:4" ht="18.75" customHeight="1">
      <c r="B344" s="20" t="s">
        <v>282</v>
      </c>
      <c r="C344" s="17">
        <v>930</v>
      </c>
      <c r="D344" s="21"/>
    </row>
    <row r="345" spans="2:4" ht="18.75" customHeight="1">
      <c r="B345" s="20" t="s">
        <v>303</v>
      </c>
      <c r="C345" s="17">
        <v>950</v>
      </c>
      <c r="D345" s="21"/>
    </row>
    <row r="346" spans="2:4" ht="18.75" customHeight="1">
      <c r="B346" s="20" t="s">
        <v>284</v>
      </c>
      <c r="C346" s="17">
        <v>960</v>
      </c>
      <c r="D346" s="22"/>
    </row>
    <row r="347" spans="2:4" ht="18.75" customHeight="1">
      <c r="B347" s="20" t="s">
        <v>285</v>
      </c>
      <c r="C347" s="17">
        <v>970</v>
      </c>
      <c r="D347" s="22"/>
    </row>
    <row r="348" spans="2:4" ht="18.75" customHeight="1">
      <c r="B348" s="20" t="s">
        <v>286</v>
      </c>
      <c r="C348" s="17">
        <v>990</v>
      </c>
      <c r="D348" s="82"/>
    </row>
    <row r="349" spans="2:4" ht="18.75" customHeight="1">
      <c r="B349" s="20" t="s">
        <v>287</v>
      </c>
      <c r="C349" s="19">
        <v>9700</v>
      </c>
      <c r="D349" s="126">
        <f>ROUND(SUM(D342:D348),2)</f>
        <v>0</v>
      </c>
    </row>
    <row r="350" spans="2:4" ht="18.75" customHeight="1">
      <c r="B350" s="18" t="s">
        <v>167</v>
      </c>
      <c r="C350" s="19"/>
      <c r="D350" s="126">
        <f>ROUND(SUM(D329:D331)+D340+D349,2)</f>
        <v>0</v>
      </c>
    </row>
    <row r="351" spans="2:4" ht="18.75" customHeight="1">
      <c r="B351" s="18" t="s">
        <v>114</v>
      </c>
      <c r="C351" s="17"/>
      <c r="D351" s="126">
        <f>ROUND(K327+D350,2)</f>
        <v>0</v>
      </c>
    </row>
    <row r="352" spans="2:4" ht="18.75" customHeight="1">
      <c r="B352" s="26" t="str">
        <f>B145</f>
        <v>Fund Balance, July 1, 2013</v>
      </c>
      <c r="C352" s="31">
        <v>2800</v>
      </c>
      <c r="D352" s="21"/>
    </row>
    <row r="353" spans="2:4" ht="18.75" customHeight="1">
      <c r="B353" s="26" t="s">
        <v>40</v>
      </c>
      <c r="C353" s="31">
        <v>2891</v>
      </c>
      <c r="D353" s="21"/>
    </row>
    <row r="354" spans="2:4" ht="18.75" customHeight="1">
      <c r="B354" s="148" t="s">
        <v>372</v>
      </c>
      <c r="C354" s="151"/>
      <c r="D354" s="88"/>
    </row>
    <row r="355" spans="2:4" ht="18.75" customHeight="1">
      <c r="B355" s="14" t="s">
        <v>373</v>
      </c>
      <c r="C355" s="73">
        <v>2710</v>
      </c>
      <c r="D355" s="21"/>
    </row>
    <row r="356" spans="2:4" ht="18.75" customHeight="1">
      <c r="B356" s="3" t="s">
        <v>374</v>
      </c>
      <c r="C356" s="31">
        <v>2720</v>
      </c>
      <c r="D356" s="40"/>
    </row>
    <row r="357" spans="2:4" ht="18.75" customHeight="1">
      <c r="B357" s="3" t="s">
        <v>375</v>
      </c>
      <c r="C357" s="31">
        <v>2730</v>
      </c>
      <c r="D357" s="40"/>
    </row>
    <row r="358" spans="2:4" ht="18.75" customHeight="1">
      <c r="B358" s="3" t="s">
        <v>376</v>
      </c>
      <c r="C358" s="31">
        <v>2740</v>
      </c>
      <c r="D358" s="40"/>
    </row>
    <row r="359" spans="2:4" ht="18.75" customHeight="1">
      <c r="B359" s="3" t="s">
        <v>377</v>
      </c>
      <c r="C359" s="31">
        <v>2750</v>
      </c>
      <c r="D359" s="174"/>
    </row>
    <row r="360" spans="2:4" ht="18.75" customHeight="1">
      <c r="B360" s="34" t="str">
        <f>B153</f>
        <v>Fund Balance, June 30, 2014</v>
      </c>
      <c r="C360" s="100">
        <v>2700</v>
      </c>
      <c r="D360" s="127">
        <f>ROUND(SUM(D355:D359),2)</f>
        <v>0</v>
      </c>
    </row>
    <row r="361" spans="2:11" ht="12.75">
      <c r="B361" s="56"/>
      <c r="C361" s="68"/>
      <c r="E361" s="9"/>
      <c r="F361" s="9"/>
      <c r="G361" s="9"/>
      <c r="H361" s="8"/>
      <c r="I361" s="8"/>
      <c r="J361" s="9"/>
      <c r="K361" s="9"/>
    </row>
    <row r="362" spans="2:11" ht="12.75">
      <c r="B362" s="9" t="s">
        <v>38</v>
      </c>
      <c r="C362" s="8"/>
      <c r="D362" s="8"/>
      <c r="E362" s="9"/>
      <c r="F362" s="9"/>
      <c r="G362" s="9"/>
      <c r="H362" s="8"/>
      <c r="I362" s="8"/>
      <c r="J362" s="9"/>
      <c r="K362" s="9"/>
    </row>
    <row r="363" spans="2:11" ht="12.75">
      <c r="B363" s="9"/>
      <c r="C363" s="8"/>
      <c r="D363" s="8"/>
      <c r="E363" s="9"/>
      <c r="F363" s="9"/>
      <c r="G363" s="9"/>
      <c r="H363" s="8"/>
      <c r="I363" s="8"/>
      <c r="J363" s="9"/>
      <c r="K363" s="9"/>
    </row>
    <row r="364" spans="2:11" ht="12.75">
      <c r="B364" s="9"/>
      <c r="C364" s="8"/>
      <c r="D364" s="8"/>
      <c r="E364" s="9"/>
      <c r="F364" s="9"/>
      <c r="G364" s="9"/>
      <c r="H364" s="8"/>
      <c r="I364" s="8"/>
      <c r="J364" s="9"/>
      <c r="K364" s="9"/>
    </row>
    <row r="365" spans="1:13" ht="12.75">
      <c r="A365" s="1" t="s">
        <v>121</v>
      </c>
      <c r="B365" s="110" t="str">
        <f>$B$1</f>
        <v>DISTRICT SCHOOL BOARD OF OKEECHOBEE COUNTY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2:13" ht="12.75">
      <c r="B366" s="44" t="s">
        <v>551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2:13" ht="12.75">
      <c r="B367" s="44" t="s">
        <v>381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2:13" ht="12.75">
      <c r="B368" s="44" t="s">
        <v>382</v>
      </c>
      <c r="C368" s="9"/>
      <c r="D368" s="9"/>
      <c r="E368" s="9"/>
      <c r="G368" s="43" t="s">
        <v>175</v>
      </c>
      <c r="H368" s="284"/>
      <c r="I368" s="284"/>
      <c r="J368" s="9"/>
      <c r="K368" s="9"/>
      <c r="L368" s="9"/>
      <c r="M368" s="9"/>
    </row>
    <row r="369" spans="2:13" ht="12.75">
      <c r="B369" s="298" t="str">
        <f>B4</f>
        <v>For the Fiscal Year Ended June 30, 2014</v>
      </c>
      <c r="C369" s="9"/>
      <c r="D369" s="9"/>
      <c r="E369" s="59"/>
      <c r="G369" s="43" t="s">
        <v>46</v>
      </c>
      <c r="H369" s="284"/>
      <c r="I369" s="284"/>
      <c r="J369" s="9"/>
      <c r="K369" s="9"/>
      <c r="L369" s="9"/>
      <c r="M369" s="9"/>
    </row>
    <row r="370" spans="2:13" ht="25.5">
      <c r="B370" s="339" t="s">
        <v>7</v>
      </c>
      <c r="C370" s="37" t="s">
        <v>4</v>
      </c>
      <c r="D370" s="169" t="s">
        <v>359</v>
      </c>
      <c r="E370" s="169" t="s">
        <v>360</v>
      </c>
      <c r="F370" s="169" t="s">
        <v>399</v>
      </c>
      <c r="G370" s="322" t="s">
        <v>73</v>
      </c>
      <c r="H370" s="340"/>
      <c r="I370" s="340"/>
      <c r="J370" s="9"/>
      <c r="K370" s="9"/>
      <c r="L370" s="9"/>
      <c r="M370" s="9"/>
    </row>
    <row r="371" spans="2:13" ht="12.75">
      <c r="B371" s="339"/>
      <c r="C371" s="165" t="s">
        <v>6</v>
      </c>
      <c r="D371" s="166">
        <v>432</v>
      </c>
      <c r="E371" s="166">
        <v>433</v>
      </c>
      <c r="F371" s="166">
        <v>434</v>
      </c>
      <c r="G371" s="323"/>
      <c r="H371" s="340"/>
      <c r="I371" s="340"/>
      <c r="J371" s="9"/>
      <c r="K371" s="9"/>
      <c r="L371" s="9"/>
      <c r="M371" s="9"/>
    </row>
    <row r="372" spans="2:13" ht="19.5" customHeight="1">
      <c r="B372" s="162" t="s">
        <v>8</v>
      </c>
      <c r="C372" s="163"/>
      <c r="D372" s="164"/>
      <c r="E372" s="164"/>
      <c r="F372" s="164"/>
      <c r="G372" s="229"/>
      <c r="H372" s="287"/>
      <c r="I372" s="189"/>
      <c r="J372" s="9"/>
      <c r="K372" s="9"/>
      <c r="L372" s="9"/>
      <c r="M372" s="9"/>
    </row>
    <row r="373" spans="2:13" ht="19.5" customHeight="1">
      <c r="B373" s="20" t="s">
        <v>305</v>
      </c>
      <c r="C373" s="17">
        <v>3170</v>
      </c>
      <c r="D373" s="261"/>
      <c r="E373" s="261"/>
      <c r="F373" s="305"/>
      <c r="G373" s="127">
        <f>SUM(D373:F373)</f>
        <v>0</v>
      </c>
      <c r="H373" s="189"/>
      <c r="I373" s="189"/>
      <c r="J373" s="9"/>
      <c r="K373" s="9"/>
      <c r="L373" s="9"/>
      <c r="M373" s="9"/>
    </row>
    <row r="374" spans="2:13" ht="19.5" customHeight="1">
      <c r="B374" s="20" t="s">
        <v>306</v>
      </c>
      <c r="C374" s="17">
        <v>3180</v>
      </c>
      <c r="D374" s="261"/>
      <c r="E374" s="261"/>
      <c r="F374" s="305"/>
      <c r="G374" s="127">
        <f>SUM(D374:F374)</f>
        <v>0</v>
      </c>
      <c r="H374" s="189"/>
      <c r="I374" s="189"/>
      <c r="J374" s="9"/>
      <c r="K374" s="9"/>
      <c r="L374" s="9"/>
      <c r="M374" s="9"/>
    </row>
    <row r="375" spans="2:13" ht="19.5" customHeight="1">
      <c r="B375" s="20" t="s">
        <v>215</v>
      </c>
      <c r="C375" s="17">
        <v>3191</v>
      </c>
      <c r="D375" s="261"/>
      <c r="E375" s="261"/>
      <c r="F375" s="305"/>
      <c r="G375" s="127">
        <f>SUM(D375:F375)</f>
        <v>0</v>
      </c>
      <c r="H375" s="189"/>
      <c r="I375" s="189"/>
      <c r="J375" s="9"/>
      <c r="K375" s="9"/>
      <c r="L375" s="9"/>
      <c r="M375" s="9"/>
    </row>
    <row r="376" spans="2:13" ht="19.5" customHeight="1">
      <c r="B376" s="20" t="s">
        <v>61</v>
      </c>
      <c r="C376" s="17">
        <v>3199</v>
      </c>
      <c r="D376" s="321"/>
      <c r="E376" s="321"/>
      <c r="F376" s="318"/>
      <c r="G376" s="127">
        <f>SUM(D376:F376)</f>
        <v>0</v>
      </c>
      <c r="H376" s="189"/>
      <c r="I376" s="189"/>
      <c r="J376" s="9"/>
      <c r="K376" s="9"/>
      <c r="L376" s="9"/>
      <c r="M376" s="9"/>
    </row>
    <row r="377" spans="2:13" ht="19.5" customHeight="1">
      <c r="B377" s="28" t="s">
        <v>369</v>
      </c>
      <c r="C377" s="71">
        <v>3100</v>
      </c>
      <c r="D377" s="126">
        <f>SUM(D373:D376)</f>
        <v>0</v>
      </c>
      <c r="E377" s="126">
        <f>SUM(E373:E376)</f>
        <v>0</v>
      </c>
      <c r="F377" s="126">
        <f>SUM(F373:F376)</f>
        <v>0</v>
      </c>
      <c r="G377" s="127">
        <f>SUM(D377:F377)</f>
        <v>0</v>
      </c>
      <c r="H377" s="189"/>
      <c r="I377" s="189"/>
      <c r="J377" s="9"/>
      <c r="K377" s="9"/>
      <c r="L377" s="9"/>
      <c r="M377" s="9"/>
    </row>
    <row r="378" spans="2:13" ht="19.5" customHeight="1">
      <c r="B378" s="74" t="s">
        <v>354</v>
      </c>
      <c r="C378" s="75"/>
      <c r="D378" s="83"/>
      <c r="E378" s="83"/>
      <c r="F378" s="83"/>
      <c r="G378" s="81"/>
      <c r="H378" s="189"/>
      <c r="I378" s="189"/>
      <c r="J378" s="9"/>
      <c r="K378" s="9"/>
      <c r="L378" s="9"/>
      <c r="M378" s="9"/>
    </row>
    <row r="379" spans="2:13" ht="19.5" customHeight="1">
      <c r="B379" s="20" t="s">
        <v>307</v>
      </c>
      <c r="C379" s="17">
        <v>3201</v>
      </c>
      <c r="D379" s="175"/>
      <c r="E379" s="175"/>
      <c r="F379" s="320"/>
      <c r="G379" s="127">
        <f>SUM(D379:F379)</f>
        <v>0</v>
      </c>
      <c r="H379" s="189"/>
      <c r="I379" s="189"/>
      <c r="J379" s="9"/>
      <c r="K379" s="9"/>
      <c r="L379" s="9"/>
      <c r="M379" s="9"/>
    </row>
    <row r="380" spans="2:13" ht="19.5" customHeight="1">
      <c r="B380" s="20" t="s">
        <v>370</v>
      </c>
      <c r="C380" s="17">
        <v>3214</v>
      </c>
      <c r="D380" s="309"/>
      <c r="E380" s="309"/>
      <c r="F380" s="22">
        <v>321581.24</v>
      </c>
      <c r="G380" s="127">
        <f aca="true" t="shared" si="5" ref="G380:G386">SUM(D380:F380)</f>
        <v>321581.24</v>
      </c>
      <c r="H380" s="189"/>
      <c r="I380" s="189"/>
      <c r="J380" s="9"/>
      <c r="K380" s="9"/>
      <c r="L380" s="9"/>
      <c r="M380" s="9"/>
    </row>
    <row r="381" spans="2:13" ht="19.5" customHeight="1">
      <c r="B381" s="28" t="s">
        <v>367</v>
      </c>
      <c r="C381" s="71">
        <v>3230</v>
      </c>
      <c r="D381" s="176"/>
      <c r="E381" s="176"/>
      <c r="F381" s="176"/>
      <c r="G381" s="127">
        <f t="shared" si="5"/>
        <v>0</v>
      </c>
      <c r="H381" s="189"/>
      <c r="I381" s="189"/>
      <c r="J381" s="9"/>
      <c r="K381" s="9"/>
      <c r="L381" s="9"/>
      <c r="M381" s="9"/>
    </row>
    <row r="382" spans="2:13" ht="19.5" customHeight="1">
      <c r="B382" s="20" t="s">
        <v>308</v>
      </c>
      <c r="C382" s="17">
        <v>3240</v>
      </c>
      <c r="D382" s="177"/>
      <c r="E382" s="177"/>
      <c r="F382" s="177"/>
      <c r="G382" s="127">
        <f t="shared" si="5"/>
        <v>0</v>
      </c>
      <c r="H382" s="189"/>
      <c r="I382" s="189"/>
      <c r="J382" s="9"/>
      <c r="K382" s="9"/>
      <c r="L382" s="9"/>
      <c r="M382" s="9"/>
    </row>
    <row r="383" spans="2:13" ht="19.5" customHeight="1">
      <c r="B383" s="20" t="s">
        <v>309</v>
      </c>
      <c r="C383" s="17">
        <v>3251</v>
      </c>
      <c r="D383" s="177"/>
      <c r="E383" s="177"/>
      <c r="F383" s="177"/>
      <c r="G383" s="127">
        <f t="shared" si="5"/>
        <v>0</v>
      </c>
      <c r="H383" s="189"/>
      <c r="I383" s="189"/>
      <c r="J383" s="9"/>
      <c r="K383" s="9"/>
      <c r="L383" s="9"/>
      <c r="M383" s="9"/>
    </row>
    <row r="384" spans="2:13" ht="19.5" customHeight="1">
      <c r="B384" s="20" t="s">
        <v>353</v>
      </c>
      <c r="C384" s="17">
        <v>3269</v>
      </c>
      <c r="D384" s="177"/>
      <c r="E384" s="177"/>
      <c r="F384" s="177"/>
      <c r="G384" s="127">
        <f t="shared" si="5"/>
        <v>0</v>
      </c>
      <c r="H384" s="189"/>
      <c r="I384" s="189"/>
      <c r="J384" s="9"/>
      <c r="K384" s="9"/>
      <c r="L384" s="9"/>
      <c r="M384" s="9"/>
    </row>
    <row r="385" spans="2:13" ht="19.5" customHeight="1">
      <c r="B385" s="20" t="s">
        <v>117</v>
      </c>
      <c r="C385" s="17">
        <v>3299</v>
      </c>
      <c r="D385" s="176"/>
      <c r="E385" s="176"/>
      <c r="F385" s="176"/>
      <c r="G385" s="127">
        <f t="shared" si="5"/>
        <v>0</v>
      </c>
      <c r="H385" s="189"/>
      <c r="I385" s="189"/>
      <c r="J385" s="9"/>
      <c r="K385" s="9"/>
      <c r="L385" s="9"/>
      <c r="M385" s="9"/>
    </row>
    <row r="386" spans="2:13" ht="19.5" customHeight="1">
      <c r="B386" s="20" t="s">
        <v>355</v>
      </c>
      <c r="C386" s="19">
        <v>3200</v>
      </c>
      <c r="D386" s="126">
        <f>ROUND(SUM(D379:D385),2)</f>
        <v>0</v>
      </c>
      <c r="E386" s="131">
        <f>ROUND(SUM(E379:E385),2)</f>
        <v>0</v>
      </c>
      <c r="F386" s="131">
        <f>ROUND(SUM(F379:F385),2)</f>
        <v>321581.24</v>
      </c>
      <c r="G386" s="127">
        <f t="shared" si="5"/>
        <v>321581.24</v>
      </c>
      <c r="H386" s="189"/>
      <c r="I386" s="189"/>
      <c r="J386" s="9"/>
      <c r="K386" s="9"/>
      <c r="L386" s="9"/>
      <c r="M386" s="9"/>
    </row>
    <row r="387" spans="2:13" ht="19.5" customHeight="1">
      <c r="B387" s="60" t="s">
        <v>9</v>
      </c>
      <c r="C387" s="61"/>
      <c r="D387" s="80"/>
      <c r="E387" s="80"/>
      <c r="F387" s="80"/>
      <c r="G387" s="81"/>
      <c r="H387" s="189"/>
      <c r="I387" s="189"/>
      <c r="J387" s="9"/>
      <c r="K387" s="9"/>
      <c r="L387" s="9"/>
      <c r="M387" s="9"/>
    </row>
    <row r="388" spans="2:13" ht="19.5" customHeight="1">
      <c r="B388" s="20" t="s">
        <v>294</v>
      </c>
      <c r="C388" s="17">
        <v>3399</v>
      </c>
      <c r="D388" s="177"/>
      <c r="E388" s="177"/>
      <c r="F388" s="177"/>
      <c r="G388" s="127">
        <f>SUM(D388:F388)</f>
        <v>0</v>
      </c>
      <c r="H388" s="189"/>
      <c r="I388" s="189"/>
      <c r="J388" s="9"/>
      <c r="K388" s="9"/>
      <c r="L388" s="9"/>
      <c r="M388" s="9"/>
    </row>
    <row r="389" spans="2:13" ht="19.5" customHeight="1">
      <c r="B389" s="20" t="s">
        <v>234</v>
      </c>
      <c r="C389" s="19">
        <v>3300</v>
      </c>
      <c r="D389" s="126">
        <f>ROUND(D388,2)</f>
        <v>0</v>
      </c>
      <c r="E389" s="131">
        <f>ROUND(E388,2)</f>
        <v>0</v>
      </c>
      <c r="F389" s="131">
        <f>ROUND(F388,2)</f>
        <v>0</v>
      </c>
      <c r="G389" s="127">
        <f>SUM(D389:F389)</f>
        <v>0</v>
      </c>
      <c r="H389" s="189"/>
      <c r="I389" s="189"/>
      <c r="J389" s="9"/>
      <c r="K389" s="9"/>
      <c r="L389" s="9"/>
      <c r="M389" s="9"/>
    </row>
    <row r="390" spans="2:13" ht="19.5" customHeight="1">
      <c r="B390" s="60" t="s">
        <v>10</v>
      </c>
      <c r="C390" s="61"/>
      <c r="D390" s="80"/>
      <c r="E390" s="80"/>
      <c r="F390" s="80"/>
      <c r="G390" s="81"/>
      <c r="H390" s="189"/>
      <c r="I390" s="189"/>
      <c r="J390" s="9"/>
      <c r="K390" s="9"/>
      <c r="L390" s="9"/>
      <c r="M390" s="9"/>
    </row>
    <row r="391" spans="2:13" ht="19.5" customHeight="1">
      <c r="B391" s="20" t="s">
        <v>53</v>
      </c>
      <c r="C391" s="17">
        <v>3431</v>
      </c>
      <c r="D391" s="177"/>
      <c r="E391" s="177"/>
      <c r="F391" s="177"/>
      <c r="G391" s="127">
        <f>SUM(D391:F391)</f>
        <v>0</v>
      </c>
      <c r="H391" s="189"/>
      <c r="I391" s="189"/>
      <c r="J391" s="9"/>
      <c r="K391" s="9"/>
      <c r="L391" s="9"/>
      <c r="M391" s="9"/>
    </row>
    <row r="392" spans="2:13" ht="19.5" customHeight="1">
      <c r="B392" s="20" t="s">
        <v>119</v>
      </c>
      <c r="C392" s="17">
        <v>3432</v>
      </c>
      <c r="D392" s="177"/>
      <c r="E392" s="177"/>
      <c r="F392" s="177"/>
      <c r="G392" s="127">
        <f aca="true" t="shared" si="6" ref="G392:G398">SUM(D392:F392)</f>
        <v>0</v>
      </c>
      <c r="H392" s="189"/>
      <c r="I392" s="189"/>
      <c r="J392" s="9"/>
      <c r="K392" s="9"/>
      <c r="L392" s="9"/>
      <c r="M392" s="9"/>
    </row>
    <row r="393" spans="2:13" ht="19.5" customHeight="1">
      <c r="B393" s="20" t="s">
        <v>170</v>
      </c>
      <c r="C393" s="17">
        <v>3433</v>
      </c>
      <c r="D393" s="177"/>
      <c r="E393" s="177"/>
      <c r="F393" s="177"/>
      <c r="G393" s="127">
        <f t="shared" si="6"/>
        <v>0</v>
      </c>
      <c r="H393" s="189"/>
      <c r="I393" s="189"/>
      <c r="J393" s="9"/>
      <c r="K393" s="9"/>
      <c r="L393" s="9"/>
      <c r="M393" s="9"/>
    </row>
    <row r="394" spans="2:13" ht="19.5" customHeight="1">
      <c r="B394" s="20" t="s">
        <v>572</v>
      </c>
      <c r="C394" s="17">
        <v>3440</v>
      </c>
      <c r="D394" s="177"/>
      <c r="E394" s="177"/>
      <c r="F394" s="177"/>
      <c r="G394" s="127">
        <f t="shared" si="6"/>
        <v>0</v>
      </c>
      <c r="H394" s="189"/>
      <c r="I394" s="189"/>
      <c r="J394" s="9"/>
      <c r="K394" s="9"/>
      <c r="L394" s="9"/>
      <c r="M394" s="9"/>
    </row>
    <row r="395" spans="2:13" ht="19.5" customHeight="1">
      <c r="B395" s="20" t="s">
        <v>189</v>
      </c>
      <c r="C395" s="17">
        <v>3495</v>
      </c>
      <c r="D395" s="177"/>
      <c r="E395" s="177"/>
      <c r="F395" s="177"/>
      <c r="G395" s="127">
        <f t="shared" si="6"/>
        <v>0</v>
      </c>
      <c r="H395" s="189"/>
      <c r="I395" s="189"/>
      <c r="J395" s="9"/>
      <c r="K395" s="9"/>
      <c r="L395" s="9"/>
      <c r="M395" s="9"/>
    </row>
    <row r="396" spans="2:13" ht="19.5" customHeight="1">
      <c r="B396" s="20" t="s">
        <v>252</v>
      </c>
      <c r="C396" s="17">
        <v>3497</v>
      </c>
      <c r="D396" s="176"/>
      <c r="E396" s="176"/>
      <c r="F396" s="176"/>
      <c r="G396" s="127">
        <f t="shared" si="6"/>
        <v>0</v>
      </c>
      <c r="H396" s="189"/>
      <c r="I396" s="189"/>
      <c r="J396" s="9"/>
      <c r="K396" s="9"/>
      <c r="L396" s="9"/>
      <c r="M396" s="9"/>
    </row>
    <row r="397" spans="2:13" ht="19.5" customHeight="1">
      <c r="B397" s="20" t="s">
        <v>254</v>
      </c>
      <c r="C397" s="19">
        <v>3400</v>
      </c>
      <c r="D397" s="126">
        <f>ROUND(SUM(D391:D396),2)</f>
        <v>0</v>
      </c>
      <c r="E397" s="131">
        <f>ROUND(SUM(E391:E396),2)</f>
        <v>0</v>
      </c>
      <c r="F397" s="131">
        <f>ROUND(SUM(F391:F396),2)</f>
        <v>0</v>
      </c>
      <c r="G397" s="127">
        <f>SUM(D397:F397)</f>
        <v>0</v>
      </c>
      <c r="H397" s="189"/>
      <c r="I397" s="189"/>
      <c r="J397" s="9"/>
      <c r="K397" s="9"/>
      <c r="L397" s="9"/>
      <c r="M397" s="9"/>
    </row>
    <row r="398" spans="2:13" ht="19.5" customHeight="1">
      <c r="B398" s="18" t="s">
        <v>255</v>
      </c>
      <c r="C398" s="19">
        <v>3000</v>
      </c>
      <c r="D398" s="126">
        <f>ROUND(D377+D386+D389+D397,2)</f>
        <v>0</v>
      </c>
      <c r="E398" s="131">
        <f>ROUND(E377+E386+E389+E397,2)</f>
        <v>0</v>
      </c>
      <c r="F398" s="131">
        <f>ROUND(F377+F386+F389+F397,2)</f>
        <v>321581.24</v>
      </c>
      <c r="G398" s="127">
        <f t="shared" si="6"/>
        <v>321581.24</v>
      </c>
      <c r="H398" s="189"/>
      <c r="I398" s="189"/>
      <c r="J398" s="9"/>
      <c r="K398" s="9"/>
      <c r="L398" s="9"/>
      <c r="M398" s="9"/>
    </row>
    <row r="399" spans="2:13" ht="12.75">
      <c r="B399" s="9"/>
      <c r="C399" s="9"/>
      <c r="D399" s="9"/>
      <c r="E399" s="62"/>
      <c r="F399" s="9"/>
      <c r="G399" s="9"/>
      <c r="H399" s="9"/>
      <c r="I399" s="10"/>
      <c r="J399" s="9"/>
      <c r="K399" s="9"/>
      <c r="L399" s="9"/>
      <c r="M399" s="9"/>
    </row>
    <row r="400" spans="2:13" ht="12.75">
      <c r="B400" s="56" t="s">
        <v>38</v>
      </c>
      <c r="C400" s="9"/>
      <c r="D400" s="9"/>
      <c r="E400" s="9"/>
      <c r="F400" s="9"/>
      <c r="G400" s="9"/>
      <c r="H400" s="9"/>
      <c r="I400" s="10"/>
      <c r="J400" s="9"/>
      <c r="K400" s="9"/>
      <c r="L400" s="9"/>
      <c r="M400" s="9"/>
    </row>
    <row r="401" spans="2:11" ht="12.75">
      <c r="B401" s="9"/>
      <c r="C401" s="9"/>
      <c r="D401" s="9"/>
      <c r="E401" s="9"/>
      <c r="F401" s="9"/>
      <c r="G401" s="9"/>
      <c r="H401" s="9"/>
      <c r="I401" s="10"/>
      <c r="J401" s="9"/>
      <c r="K401" s="9"/>
    </row>
    <row r="402" spans="2:11" ht="12.75">
      <c r="B402" s="9"/>
      <c r="C402" s="8"/>
      <c r="D402" s="8"/>
      <c r="E402" s="9"/>
      <c r="F402" s="9"/>
      <c r="G402" s="9"/>
      <c r="H402" s="8"/>
      <c r="I402" s="8"/>
      <c r="J402" s="9"/>
      <c r="K402" s="9"/>
    </row>
    <row r="403" spans="1:11" ht="12.75">
      <c r="A403" s="9" t="s">
        <v>122</v>
      </c>
      <c r="B403" s="110" t="str">
        <f>$B$1</f>
        <v>DISTRICT SCHOOL BOARD OF OKEECHOBEE COUNTY</v>
      </c>
      <c r="C403" s="9"/>
      <c r="D403" s="9"/>
      <c r="E403" s="9"/>
      <c r="F403" s="9"/>
      <c r="G403" s="9"/>
      <c r="H403" s="63"/>
      <c r="I403" s="6"/>
      <c r="K403" s="64" t="s">
        <v>175</v>
      </c>
    </row>
    <row r="404" spans="2:11" ht="12.75">
      <c r="B404" s="44" t="s">
        <v>552</v>
      </c>
      <c r="C404" s="9"/>
      <c r="D404" s="9"/>
      <c r="E404" s="9"/>
      <c r="F404" s="9"/>
      <c r="G404" s="9"/>
      <c r="H404" s="9"/>
      <c r="I404" s="6"/>
      <c r="K404" s="43" t="s">
        <v>59</v>
      </c>
    </row>
    <row r="405" spans="2:11" ht="12.75">
      <c r="B405" s="106" t="str">
        <f>B4</f>
        <v>For the Fiscal Year Ended June 30, 2014</v>
      </c>
      <c r="C405" s="10"/>
      <c r="D405" s="10"/>
      <c r="E405" s="10"/>
      <c r="F405" s="10"/>
      <c r="G405" s="10"/>
      <c r="H405" s="10"/>
      <c r="I405" s="101"/>
      <c r="J405" s="10"/>
      <c r="K405" s="102" t="s">
        <v>356</v>
      </c>
    </row>
    <row r="406" spans="2:12" ht="12.75" customHeight="1">
      <c r="B406" s="337" t="s">
        <v>25</v>
      </c>
      <c r="C406" s="332" t="s">
        <v>454</v>
      </c>
      <c r="D406" s="113">
        <v>100</v>
      </c>
      <c r="E406" s="113">
        <v>200</v>
      </c>
      <c r="F406" s="113">
        <v>300</v>
      </c>
      <c r="G406" s="113">
        <v>400</v>
      </c>
      <c r="H406" s="113">
        <v>500</v>
      </c>
      <c r="I406" s="113">
        <v>600</v>
      </c>
      <c r="J406" s="113">
        <v>700</v>
      </c>
      <c r="K406" s="329" t="s">
        <v>24</v>
      </c>
      <c r="L406" s="6"/>
    </row>
    <row r="407" spans="2:12" ht="25.5">
      <c r="B407" s="338"/>
      <c r="C407" s="332"/>
      <c r="D407" s="211" t="s">
        <v>19</v>
      </c>
      <c r="E407" s="211" t="s">
        <v>455</v>
      </c>
      <c r="F407" s="211" t="s">
        <v>456</v>
      </c>
      <c r="G407" s="211" t="s">
        <v>457</v>
      </c>
      <c r="H407" s="211" t="s">
        <v>458</v>
      </c>
      <c r="I407" s="211" t="s">
        <v>459</v>
      </c>
      <c r="J407" s="212" t="s">
        <v>18</v>
      </c>
      <c r="K407" s="329"/>
      <c r="L407" s="6"/>
    </row>
    <row r="408" spans="2:11" ht="18.75" customHeight="1">
      <c r="B408" s="60" t="s">
        <v>26</v>
      </c>
      <c r="C408" s="61"/>
      <c r="D408" s="84"/>
      <c r="E408" s="84"/>
      <c r="F408" s="84"/>
      <c r="G408" s="84"/>
      <c r="H408" s="84"/>
      <c r="I408" s="84"/>
      <c r="J408" s="84"/>
      <c r="K408" s="84"/>
    </row>
    <row r="409" spans="2:11" ht="18.75" customHeight="1">
      <c r="B409" s="20" t="s">
        <v>256</v>
      </c>
      <c r="C409" s="17">
        <v>5000</v>
      </c>
      <c r="D409" s="40"/>
      <c r="E409" s="40"/>
      <c r="F409" s="40"/>
      <c r="G409" s="40"/>
      <c r="H409" s="40"/>
      <c r="I409" s="40"/>
      <c r="J409" s="40"/>
      <c r="K409" s="123">
        <f aca="true" t="shared" si="7" ref="K409:K426">ROUND(SUM(D409:J409),2)</f>
        <v>0</v>
      </c>
    </row>
    <row r="410" spans="2:11" ht="18.75" customHeight="1">
      <c r="B410" s="14" t="s">
        <v>494</v>
      </c>
      <c r="C410" s="71">
        <v>6100</v>
      </c>
      <c r="D410" s="40"/>
      <c r="E410" s="40"/>
      <c r="F410" s="40"/>
      <c r="G410" s="40"/>
      <c r="H410" s="40"/>
      <c r="I410" s="40"/>
      <c r="J410" s="40"/>
      <c r="K410" s="123">
        <f t="shared" si="7"/>
        <v>0</v>
      </c>
    </row>
    <row r="411" spans="2:11" ht="18.75" customHeight="1">
      <c r="B411" s="20" t="s">
        <v>257</v>
      </c>
      <c r="C411" s="17">
        <v>6200</v>
      </c>
      <c r="D411" s="40"/>
      <c r="E411" s="40"/>
      <c r="F411" s="40"/>
      <c r="G411" s="40"/>
      <c r="H411" s="40"/>
      <c r="I411" s="40"/>
      <c r="J411" s="40"/>
      <c r="K411" s="123">
        <f t="shared" si="7"/>
        <v>0</v>
      </c>
    </row>
    <row r="412" spans="2:11" ht="18.75" customHeight="1">
      <c r="B412" s="20" t="s">
        <v>312</v>
      </c>
      <c r="C412" s="17">
        <v>6300</v>
      </c>
      <c r="D412" s="40"/>
      <c r="E412" s="40"/>
      <c r="F412" s="40"/>
      <c r="G412" s="40"/>
      <c r="H412" s="40"/>
      <c r="I412" s="40"/>
      <c r="J412" s="40"/>
      <c r="K412" s="123">
        <f t="shared" si="7"/>
        <v>0</v>
      </c>
    </row>
    <row r="413" spans="2:11" ht="18.75" customHeight="1">
      <c r="B413" s="20" t="s">
        <v>259</v>
      </c>
      <c r="C413" s="17">
        <v>6400</v>
      </c>
      <c r="D413" s="40"/>
      <c r="E413" s="40"/>
      <c r="F413" s="40"/>
      <c r="G413" s="40"/>
      <c r="H413" s="40"/>
      <c r="I413" s="40"/>
      <c r="J413" s="40"/>
      <c r="K413" s="123">
        <f t="shared" si="7"/>
        <v>0</v>
      </c>
    </row>
    <row r="414" spans="2:11" ht="18.75" customHeight="1">
      <c r="B414" s="20" t="s">
        <v>407</v>
      </c>
      <c r="C414" s="17">
        <v>6500</v>
      </c>
      <c r="D414" s="40"/>
      <c r="E414" s="40"/>
      <c r="F414" s="40"/>
      <c r="G414" s="40"/>
      <c r="H414" s="40"/>
      <c r="I414" s="40"/>
      <c r="J414" s="40"/>
      <c r="K414" s="123">
        <f t="shared" si="7"/>
        <v>0</v>
      </c>
    </row>
    <row r="415" spans="2:11" ht="18.75" customHeight="1">
      <c r="B415" s="20" t="s">
        <v>313</v>
      </c>
      <c r="C415" s="17">
        <v>7100</v>
      </c>
      <c r="D415" s="40"/>
      <c r="E415" s="40"/>
      <c r="F415" s="40"/>
      <c r="G415" s="40"/>
      <c r="H415" s="40"/>
      <c r="I415" s="40"/>
      <c r="J415" s="40"/>
      <c r="K415" s="123">
        <f t="shared" si="7"/>
        <v>0</v>
      </c>
    </row>
    <row r="416" spans="2:11" ht="18.75" customHeight="1">
      <c r="B416" s="20" t="s">
        <v>260</v>
      </c>
      <c r="C416" s="17">
        <v>7200</v>
      </c>
      <c r="D416" s="40"/>
      <c r="E416" s="40"/>
      <c r="F416" s="40"/>
      <c r="G416" s="40"/>
      <c r="H416" s="40"/>
      <c r="I416" s="40"/>
      <c r="J416" s="40"/>
      <c r="K416" s="123">
        <f t="shared" si="7"/>
        <v>0</v>
      </c>
    </row>
    <row r="417" spans="2:11" ht="18.75" customHeight="1">
      <c r="B417" s="20" t="s">
        <v>261</v>
      </c>
      <c r="C417" s="17">
        <v>7300</v>
      </c>
      <c r="D417" s="40"/>
      <c r="E417" s="40"/>
      <c r="F417" s="40"/>
      <c r="G417" s="40"/>
      <c r="H417" s="40"/>
      <c r="I417" s="40"/>
      <c r="J417" s="40"/>
      <c r="K417" s="123">
        <f t="shared" si="7"/>
        <v>0</v>
      </c>
    </row>
    <row r="418" spans="2:11" ht="18.75" customHeight="1">
      <c r="B418" s="20" t="s">
        <v>262</v>
      </c>
      <c r="C418" s="17">
        <v>7410</v>
      </c>
      <c r="D418" s="40"/>
      <c r="E418" s="40"/>
      <c r="F418" s="40"/>
      <c r="G418" s="40"/>
      <c r="H418" s="40"/>
      <c r="I418" s="40"/>
      <c r="J418" s="40"/>
      <c r="K418" s="123">
        <f t="shared" si="7"/>
        <v>0</v>
      </c>
    </row>
    <row r="419" spans="2:11" ht="18.75" customHeight="1">
      <c r="B419" s="20" t="s">
        <v>263</v>
      </c>
      <c r="C419" s="17">
        <v>7500</v>
      </c>
      <c r="D419" s="40"/>
      <c r="E419" s="40"/>
      <c r="F419" s="40"/>
      <c r="G419" s="40"/>
      <c r="H419" s="40"/>
      <c r="I419" s="40"/>
      <c r="J419" s="40"/>
      <c r="K419" s="123">
        <f t="shared" si="7"/>
        <v>0</v>
      </c>
    </row>
    <row r="420" spans="2:11" ht="18.75" customHeight="1">
      <c r="B420" s="20" t="s">
        <v>264</v>
      </c>
      <c r="C420" s="17">
        <v>7600</v>
      </c>
      <c r="D420" s="40"/>
      <c r="E420" s="40"/>
      <c r="F420" s="40"/>
      <c r="G420" s="40"/>
      <c r="H420" s="40"/>
      <c r="I420" s="40"/>
      <c r="J420" s="40"/>
      <c r="K420" s="123">
        <f t="shared" si="7"/>
        <v>0</v>
      </c>
    </row>
    <row r="421" spans="2:11" ht="18.75" customHeight="1">
      <c r="B421" s="20" t="s">
        <v>265</v>
      </c>
      <c r="C421" s="17">
        <v>7700</v>
      </c>
      <c r="D421" s="40"/>
      <c r="E421" s="40"/>
      <c r="F421" s="40"/>
      <c r="G421" s="40"/>
      <c r="H421" s="40"/>
      <c r="I421" s="40"/>
      <c r="J421" s="40"/>
      <c r="K421" s="123">
        <f t="shared" si="7"/>
        <v>0</v>
      </c>
    </row>
    <row r="422" spans="2:11" ht="18.75" customHeight="1">
      <c r="B422" s="14" t="s">
        <v>495</v>
      </c>
      <c r="C422" s="71">
        <v>7800</v>
      </c>
      <c r="D422" s="40"/>
      <c r="E422" s="40"/>
      <c r="F422" s="40"/>
      <c r="G422" s="40"/>
      <c r="H422" s="40"/>
      <c r="I422" s="40"/>
      <c r="J422" s="40"/>
      <c r="K422" s="123">
        <f t="shared" si="7"/>
        <v>0</v>
      </c>
    </row>
    <row r="423" spans="2:11" ht="18.75" customHeight="1">
      <c r="B423" s="20" t="s">
        <v>266</v>
      </c>
      <c r="C423" s="17">
        <v>7900</v>
      </c>
      <c r="D423" s="40"/>
      <c r="E423" s="40"/>
      <c r="F423" s="40"/>
      <c r="G423" s="40"/>
      <c r="H423" s="40"/>
      <c r="I423" s="40"/>
      <c r="J423" s="40"/>
      <c r="K423" s="123">
        <f t="shared" si="7"/>
        <v>0</v>
      </c>
    </row>
    <row r="424" spans="2:11" ht="18.75" customHeight="1">
      <c r="B424" s="28" t="s">
        <v>267</v>
      </c>
      <c r="C424" s="71">
        <v>8100</v>
      </c>
      <c r="D424" s="40"/>
      <c r="E424" s="40"/>
      <c r="F424" s="40"/>
      <c r="G424" s="40"/>
      <c r="H424" s="40"/>
      <c r="I424" s="40"/>
      <c r="J424" s="40"/>
      <c r="K424" s="123">
        <f t="shared" si="7"/>
        <v>0</v>
      </c>
    </row>
    <row r="425" spans="2:12" ht="18.75" customHeight="1">
      <c r="B425" s="14" t="s">
        <v>268</v>
      </c>
      <c r="C425" s="11">
        <v>8200</v>
      </c>
      <c r="D425" s="40"/>
      <c r="E425" s="40"/>
      <c r="F425" s="40"/>
      <c r="G425" s="40"/>
      <c r="H425" s="40"/>
      <c r="I425" s="40"/>
      <c r="J425" s="40"/>
      <c r="K425" s="123">
        <f t="shared" si="7"/>
        <v>0</v>
      </c>
      <c r="L425" s="6"/>
    </row>
    <row r="426" spans="2:11" ht="18.75" customHeight="1">
      <c r="B426" s="20" t="s">
        <v>269</v>
      </c>
      <c r="C426" s="17">
        <v>9100</v>
      </c>
      <c r="D426" s="40"/>
      <c r="E426" s="40"/>
      <c r="F426" s="40"/>
      <c r="G426" s="40"/>
      <c r="H426" s="40"/>
      <c r="I426" s="40"/>
      <c r="J426" s="40"/>
      <c r="K426" s="123">
        <f t="shared" si="7"/>
        <v>0</v>
      </c>
    </row>
    <row r="427" spans="2:11" ht="18.75" customHeight="1">
      <c r="B427" s="60" t="s">
        <v>27</v>
      </c>
      <c r="C427" s="67"/>
      <c r="D427" s="318"/>
      <c r="E427" s="318"/>
      <c r="F427" s="318"/>
      <c r="G427" s="318"/>
      <c r="H427" s="318"/>
      <c r="I427" s="78"/>
      <c r="J427" s="318"/>
      <c r="K427" s="80"/>
    </row>
    <row r="428" spans="2:11" ht="18.75" customHeight="1">
      <c r="B428" s="20" t="s">
        <v>262</v>
      </c>
      <c r="C428" s="17">
        <v>7420</v>
      </c>
      <c r="D428" s="310"/>
      <c r="E428" s="310"/>
      <c r="F428" s="310"/>
      <c r="G428" s="310"/>
      <c r="H428" s="310"/>
      <c r="I428" s="40"/>
      <c r="J428" s="310"/>
      <c r="K428" s="123">
        <f>ROUND(I428,2)</f>
        <v>0</v>
      </c>
    </row>
    <row r="429" spans="2:11" ht="18.75" customHeight="1">
      <c r="B429" s="20" t="s">
        <v>271</v>
      </c>
      <c r="C429" s="17">
        <v>9300</v>
      </c>
      <c r="D429" s="310"/>
      <c r="E429" s="310"/>
      <c r="F429" s="310"/>
      <c r="G429" s="310"/>
      <c r="H429" s="310"/>
      <c r="I429" s="40"/>
      <c r="J429" s="310"/>
      <c r="K429" s="123">
        <f>ROUND(I429,2)</f>
        <v>0</v>
      </c>
    </row>
    <row r="430" spans="2:11" ht="18.75" customHeight="1">
      <c r="B430" s="91" t="s">
        <v>273</v>
      </c>
      <c r="C430" s="92"/>
      <c r="D430" s="126">
        <f>ROUND(SUM(D409:D426),2)</f>
        <v>0</v>
      </c>
      <c r="E430" s="126">
        <f>ROUND(SUM(E409:E426),2)</f>
        <v>0</v>
      </c>
      <c r="F430" s="126">
        <f>ROUND(SUM(F409:F426),2)</f>
        <v>0</v>
      </c>
      <c r="G430" s="126">
        <f>ROUND(SUM(G409:G426),2)</f>
        <v>0</v>
      </c>
      <c r="H430" s="126">
        <f>ROUND(SUM(H409:H426),2)</f>
        <v>0</v>
      </c>
      <c r="I430" s="126">
        <f>ROUND(SUM(I409:I426)+SUM(I428:I429),2)</f>
        <v>0</v>
      </c>
      <c r="J430" s="126">
        <f>ROUND(SUM(J409:J426),2)</f>
        <v>0</v>
      </c>
      <c r="K430" s="122">
        <f>ROUND(SUM(D430:J430),2)</f>
        <v>0</v>
      </c>
    </row>
    <row r="431" spans="2:11" ht="18.75" customHeight="1">
      <c r="B431" s="91" t="s">
        <v>45</v>
      </c>
      <c r="C431" s="92"/>
      <c r="D431" s="309"/>
      <c r="E431" s="309"/>
      <c r="F431" s="309"/>
      <c r="G431" s="309"/>
      <c r="H431" s="309"/>
      <c r="I431" s="309"/>
      <c r="J431" s="309"/>
      <c r="K431" s="122">
        <f>ROUND(D398-K430,2)</f>
        <v>0</v>
      </c>
    </row>
    <row r="432" spans="2:4" ht="38.25" customHeight="1">
      <c r="B432" s="161" t="s">
        <v>460</v>
      </c>
      <c r="C432" s="168"/>
      <c r="D432" s="160"/>
    </row>
    <row r="433" spans="2:4" ht="18.75" customHeight="1">
      <c r="B433" s="16" t="s">
        <v>186</v>
      </c>
      <c r="C433" s="17">
        <v>3720</v>
      </c>
      <c r="D433" s="21"/>
    </row>
    <row r="434" spans="2:4" ht="18.75" customHeight="1">
      <c r="B434" s="16" t="s">
        <v>534</v>
      </c>
      <c r="C434" s="94">
        <v>3730</v>
      </c>
      <c r="D434" s="21"/>
    </row>
    <row r="435" spans="2:4" ht="18.75" customHeight="1">
      <c r="B435" s="16" t="s">
        <v>32</v>
      </c>
      <c r="C435" s="17">
        <v>3740</v>
      </c>
      <c r="D435" s="21"/>
    </row>
    <row r="436" spans="2:4" ht="18.75" customHeight="1">
      <c r="B436" s="60" t="s">
        <v>33</v>
      </c>
      <c r="C436" s="230"/>
      <c r="D436" s="90"/>
    </row>
    <row r="437" spans="2:4" ht="18.75" customHeight="1">
      <c r="B437" s="20" t="s">
        <v>302</v>
      </c>
      <c r="C437" s="17">
        <v>3610</v>
      </c>
      <c r="D437" s="21"/>
    </row>
    <row r="438" spans="2:4" ht="18.75" customHeight="1">
      <c r="B438" s="20" t="s">
        <v>274</v>
      </c>
      <c r="C438" s="17">
        <v>3620</v>
      </c>
      <c r="D438" s="21"/>
    </row>
    <row r="439" spans="2:4" ht="18.75" customHeight="1">
      <c r="B439" s="20" t="s">
        <v>275</v>
      </c>
      <c r="C439" s="17">
        <v>3630</v>
      </c>
      <c r="D439" s="21"/>
    </row>
    <row r="440" spans="2:4" ht="18.75" customHeight="1">
      <c r="B440" s="20" t="s">
        <v>303</v>
      </c>
      <c r="C440" s="17">
        <v>3650</v>
      </c>
      <c r="D440" s="21"/>
    </row>
    <row r="441" spans="2:4" ht="18.75" customHeight="1">
      <c r="B441" s="20" t="s">
        <v>277</v>
      </c>
      <c r="C441" s="17">
        <v>3660</v>
      </c>
      <c r="D441" s="21"/>
    </row>
    <row r="442" spans="2:4" ht="18.75" customHeight="1">
      <c r="B442" s="20" t="s">
        <v>278</v>
      </c>
      <c r="C442" s="17">
        <v>3670</v>
      </c>
      <c r="D442" s="22"/>
    </row>
    <row r="443" spans="2:4" ht="18.75" customHeight="1">
      <c r="B443" s="20" t="s">
        <v>279</v>
      </c>
      <c r="C443" s="17">
        <v>3690</v>
      </c>
      <c r="D443" s="82"/>
    </row>
    <row r="444" spans="2:4" ht="18.75" customHeight="1">
      <c r="B444" s="20" t="s">
        <v>280</v>
      </c>
      <c r="C444" s="19">
        <v>3600</v>
      </c>
      <c r="D444" s="126">
        <f>ROUND(SUM(D437:D443),2)</f>
        <v>0</v>
      </c>
    </row>
    <row r="445" spans="2:4" ht="18.75" customHeight="1">
      <c r="B445" s="60" t="s">
        <v>34</v>
      </c>
      <c r="C445" s="230"/>
      <c r="D445" s="80"/>
    </row>
    <row r="446" spans="2:4" ht="18.75" customHeight="1">
      <c r="B446" s="20" t="s">
        <v>314</v>
      </c>
      <c r="C446" s="17">
        <v>910</v>
      </c>
      <c r="D446" s="21"/>
    </row>
    <row r="447" spans="2:4" ht="18.75" customHeight="1">
      <c r="B447" s="20" t="s">
        <v>281</v>
      </c>
      <c r="C447" s="17">
        <v>920</v>
      </c>
      <c r="D447" s="21"/>
    </row>
    <row r="448" spans="2:4" ht="18.75" customHeight="1">
      <c r="B448" s="20" t="s">
        <v>282</v>
      </c>
      <c r="C448" s="17">
        <v>930</v>
      </c>
      <c r="D448" s="21"/>
    </row>
    <row r="449" spans="2:4" ht="18.75" customHeight="1">
      <c r="B449" s="20" t="s">
        <v>303</v>
      </c>
      <c r="C449" s="17">
        <v>950</v>
      </c>
      <c r="D449" s="21"/>
    </row>
    <row r="450" spans="2:4" ht="18.75" customHeight="1">
      <c r="B450" s="20" t="s">
        <v>284</v>
      </c>
      <c r="C450" s="17">
        <v>960</v>
      </c>
      <c r="D450" s="22"/>
    </row>
    <row r="451" spans="2:4" ht="18.75" customHeight="1">
      <c r="B451" s="20" t="s">
        <v>285</v>
      </c>
      <c r="C451" s="17">
        <v>970</v>
      </c>
      <c r="D451" s="22"/>
    </row>
    <row r="452" spans="2:4" ht="18.75" customHeight="1">
      <c r="B452" s="20" t="s">
        <v>286</v>
      </c>
      <c r="C452" s="17">
        <v>990</v>
      </c>
      <c r="D452" s="82"/>
    </row>
    <row r="453" spans="2:4" ht="18.75" customHeight="1">
      <c r="B453" s="20" t="s">
        <v>287</v>
      </c>
      <c r="C453" s="19">
        <v>9700</v>
      </c>
      <c r="D453" s="126">
        <f>ROUND(SUM(D446:D452),2)</f>
        <v>0</v>
      </c>
    </row>
    <row r="454" spans="2:4" ht="18.75" customHeight="1">
      <c r="B454" s="18" t="s">
        <v>167</v>
      </c>
      <c r="C454" s="19"/>
      <c r="D454" s="126">
        <f>ROUND(SUM(D433:D435)+D444+D453,2)</f>
        <v>0</v>
      </c>
    </row>
    <row r="455" spans="2:4" ht="18.75" customHeight="1">
      <c r="B455" s="18" t="s">
        <v>114</v>
      </c>
      <c r="C455" s="17"/>
      <c r="D455" s="126">
        <f>ROUND(K431+D454,2)</f>
        <v>0</v>
      </c>
    </row>
    <row r="456" spans="2:4" ht="18.75" customHeight="1">
      <c r="B456" s="26" t="str">
        <f>B145</f>
        <v>Fund Balance, July 1, 2013</v>
      </c>
      <c r="C456" s="31">
        <v>2800</v>
      </c>
      <c r="D456" s="21"/>
    </row>
    <row r="457" spans="2:4" ht="18.75" customHeight="1">
      <c r="B457" s="26" t="s">
        <v>40</v>
      </c>
      <c r="C457" s="31">
        <v>2891</v>
      </c>
      <c r="D457" s="21"/>
    </row>
    <row r="458" spans="2:4" ht="18.75" customHeight="1">
      <c r="B458" s="148" t="s">
        <v>372</v>
      </c>
      <c r="C458" s="151"/>
      <c r="D458" s="88"/>
    </row>
    <row r="459" spans="2:4" ht="18.75" customHeight="1">
      <c r="B459" s="14" t="s">
        <v>373</v>
      </c>
      <c r="C459" s="73">
        <v>2710</v>
      </c>
      <c r="D459" s="21"/>
    </row>
    <row r="460" spans="2:4" ht="18.75" customHeight="1">
      <c r="B460" s="3" t="s">
        <v>374</v>
      </c>
      <c r="C460" s="31">
        <v>2720</v>
      </c>
      <c r="D460" s="40"/>
    </row>
    <row r="461" spans="2:4" ht="18.75" customHeight="1">
      <c r="B461" s="3" t="s">
        <v>375</v>
      </c>
      <c r="C461" s="31">
        <v>2730</v>
      </c>
      <c r="D461" s="40"/>
    </row>
    <row r="462" spans="2:4" ht="18.75" customHeight="1">
      <c r="B462" s="3" t="s">
        <v>376</v>
      </c>
      <c r="C462" s="31">
        <v>2740</v>
      </c>
      <c r="D462" s="40"/>
    </row>
    <row r="463" spans="2:4" ht="18.75" customHeight="1">
      <c r="B463" s="3" t="s">
        <v>377</v>
      </c>
      <c r="C463" s="31">
        <v>2750</v>
      </c>
      <c r="D463" s="22"/>
    </row>
    <row r="464" spans="2:4" ht="18.75" customHeight="1">
      <c r="B464" s="34" t="str">
        <f>B153</f>
        <v>Fund Balance, June 30, 2014</v>
      </c>
      <c r="C464" s="100">
        <v>2700</v>
      </c>
      <c r="D464" s="127">
        <f>ROUND(SUM(D459:D463),2)</f>
        <v>0</v>
      </c>
    </row>
    <row r="465" spans="2:11" ht="12.75">
      <c r="B465" s="56"/>
      <c r="C465" s="68"/>
      <c r="E465" s="9"/>
      <c r="F465" s="9"/>
      <c r="G465" s="9"/>
      <c r="H465" s="8"/>
      <c r="I465" s="8"/>
      <c r="J465" s="9"/>
      <c r="K465" s="9"/>
    </row>
    <row r="466" spans="2:11" ht="12.75">
      <c r="B466" s="9" t="s">
        <v>38</v>
      </c>
      <c r="C466" s="8"/>
      <c r="D466" s="8"/>
      <c r="E466" s="9"/>
      <c r="F466" s="9"/>
      <c r="G466" s="9"/>
      <c r="H466" s="8"/>
      <c r="I466" s="8"/>
      <c r="J466" s="9"/>
      <c r="K466" s="9"/>
    </row>
    <row r="467" spans="2:11" ht="12.75">
      <c r="B467" s="9"/>
      <c r="C467" s="8"/>
      <c r="D467" s="8"/>
      <c r="E467" s="9"/>
      <c r="F467" s="9"/>
      <c r="G467" s="9"/>
      <c r="H467" s="8"/>
      <c r="I467" s="8"/>
      <c r="J467" s="9"/>
      <c r="K467" s="9"/>
    </row>
    <row r="468" spans="2:11" ht="12.75">
      <c r="B468" s="9"/>
      <c r="C468" s="8"/>
      <c r="D468" s="8"/>
      <c r="E468" s="9"/>
      <c r="F468" s="9"/>
      <c r="G468" s="9"/>
      <c r="H468" s="8"/>
      <c r="I468" s="8"/>
      <c r="J468" s="9"/>
      <c r="K468" s="9"/>
    </row>
    <row r="469" spans="1:11" ht="12.75">
      <c r="A469" s="9" t="s">
        <v>123</v>
      </c>
      <c r="B469" s="110" t="str">
        <f>$B$1</f>
        <v>DISTRICT SCHOOL BOARD OF OKEECHOBEE COUNTY</v>
      </c>
      <c r="C469" s="9"/>
      <c r="D469" s="9"/>
      <c r="E469" s="9"/>
      <c r="F469" s="9"/>
      <c r="G469" s="9"/>
      <c r="H469" s="63"/>
      <c r="I469" s="6"/>
      <c r="K469" s="64" t="s">
        <v>175</v>
      </c>
    </row>
    <row r="470" spans="2:11" ht="12.75">
      <c r="B470" s="44" t="s">
        <v>553</v>
      </c>
      <c r="C470" s="9"/>
      <c r="D470" s="9"/>
      <c r="E470" s="9"/>
      <c r="F470" s="9"/>
      <c r="G470" s="9"/>
      <c r="H470" s="9"/>
      <c r="I470" s="6"/>
      <c r="K470" s="43" t="s">
        <v>72</v>
      </c>
    </row>
    <row r="471" spans="2:11" ht="12.75">
      <c r="B471" s="298" t="str">
        <f>B4</f>
        <v>For the Fiscal Year Ended June 30, 2014</v>
      </c>
      <c r="C471" s="10"/>
      <c r="D471" s="10"/>
      <c r="E471" s="10"/>
      <c r="F471" s="10"/>
      <c r="G471" s="10"/>
      <c r="H471" s="10"/>
      <c r="I471" s="101"/>
      <c r="J471" s="10"/>
      <c r="K471" s="102" t="s">
        <v>357</v>
      </c>
    </row>
    <row r="472" spans="2:12" ht="12.75" customHeight="1">
      <c r="B472" s="337" t="s">
        <v>25</v>
      </c>
      <c r="C472" s="332" t="s">
        <v>454</v>
      </c>
      <c r="D472" s="113">
        <v>100</v>
      </c>
      <c r="E472" s="113">
        <v>200</v>
      </c>
      <c r="F472" s="113">
        <v>300</v>
      </c>
      <c r="G472" s="113">
        <v>400</v>
      </c>
      <c r="H472" s="113">
        <v>500</v>
      </c>
      <c r="I472" s="113">
        <v>600</v>
      </c>
      <c r="J472" s="113">
        <v>700</v>
      </c>
      <c r="K472" s="329" t="s">
        <v>24</v>
      </c>
      <c r="L472" s="6"/>
    </row>
    <row r="473" spans="2:12" ht="25.5">
      <c r="B473" s="338"/>
      <c r="C473" s="332"/>
      <c r="D473" s="211" t="s">
        <v>19</v>
      </c>
      <c r="E473" s="211" t="s">
        <v>455</v>
      </c>
      <c r="F473" s="211" t="s">
        <v>456</v>
      </c>
      <c r="G473" s="211" t="s">
        <v>457</v>
      </c>
      <c r="H473" s="211" t="s">
        <v>458</v>
      </c>
      <c r="I473" s="211" t="s">
        <v>459</v>
      </c>
      <c r="J473" s="212" t="s">
        <v>18</v>
      </c>
      <c r="K473" s="329"/>
      <c r="L473" s="6"/>
    </row>
    <row r="474" spans="2:11" ht="18.75" customHeight="1">
      <c r="B474" s="60" t="s">
        <v>26</v>
      </c>
      <c r="C474" s="61"/>
      <c r="D474" s="84"/>
      <c r="E474" s="84"/>
      <c r="F474" s="84"/>
      <c r="G474" s="84"/>
      <c r="H474" s="84"/>
      <c r="I474" s="84"/>
      <c r="J474" s="84"/>
      <c r="K474" s="84"/>
    </row>
    <row r="475" spans="2:11" ht="18.75" customHeight="1">
      <c r="B475" s="20" t="s">
        <v>256</v>
      </c>
      <c r="C475" s="17">
        <v>5000</v>
      </c>
      <c r="D475" s="40"/>
      <c r="E475" s="40"/>
      <c r="F475" s="40"/>
      <c r="G475" s="40"/>
      <c r="H475" s="40"/>
      <c r="I475" s="40"/>
      <c r="J475" s="40"/>
      <c r="K475" s="123">
        <f>ROUND(SUM(D475:J475),2)</f>
        <v>0</v>
      </c>
    </row>
    <row r="476" spans="2:11" ht="18.75" customHeight="1">
      <c r="B476" s="14" t="s">
        <v>494</v>
      </c>
      <c r="C476" s="71">
        <v>6100</v>
      </c>
      <c r="D476" s="40"/>
      <c r="E476" s="40"/>
      <c r="F476" s="40"/>
      <c r="G476" s="40"/>
      <c r="H476" s="40"/>
      <c r="I476" s="40"/>
      <c r="J476" s="40"/>
      <c r="K476" s="123">
        <f aca="true" t="shared" si="8" ref="K476:K492">ROUND(SUM(D476:J476),2)</f>
        <v>0</v>
      </c>
    </row>
    <row r="477" spans="2:11" ht="18.75" customHeight="1">
      <c r="B477" s="20" t="s">
        <v>257</v>
      </c>
      <c r="C477" s="17">
        <v>6200</v>
      </c>
      <c r="D477" s="40"/>
      <c r="E477" s="40"/>
      <c r="F477" s="40"/>
      <c r="G477" s="40"/>
      <c r="H477" s="40"/>
      <c r="I477" s="40"/>
      <c r="J477" s="40"/>
      <c r="K477" s="123">
        <f t="shared" si="8"/>
        <v>0</v>
      </c>
    </row>
    <row r="478" spans="2:11" ht="18.75" customHeight="1">
      <c r="B478" s="20" t="s">
        <v>312</v>
      </c>
      <c r="C478" s="17">
        <v>6300</v>
      </c>
      <c r="D478" s="40"/>
      <c r="E478" s="40"/>
      <c r="F478" s="40"/>
      <c r="G478" s="40"/>
      <c r="H478" s="40"/>
      <c r="I478" s="40"/>
      <c r="J478" s="40"/>
      <c r="K478" s="123">
        <f t="shared" si="8"/>
        <v>0</v>
      </c>
    </row>
    <row r="479" spans="2:11" ht="18.75" customHeight="1">
      <c r="B479" s="20" t="s">
        <v>259</v>
      </c>
      <c r="C479" s="17">
        <v>6400</v>
      </c>
      <c r="D479" s="40"/>
      <c r="E479" s="40"/>
      <c r="F479" s="40"/>
      <c r="G479" s="40"/>
      <c r="H479" s="40"/>
      <c r="I479" s="40"/>
      <c r="J479" s="40"/>
      <c r="K479" s="123">
        <f t="shared" si="8"/>
        <v>0</v>
      </c>
    </row>
    <row r="480" spans="2:11" ht="18.75" customHeight="1">
      <c r="B480" s="20" t="s">
        <v>407</v>
      </c>
      <c r="C480" s="17">
        <v>6500</v>
      </c>
      <c r="D480" s="40"/>
      <c r="E480" s="40"/>
      <c r="F480" s="40"/>
      <c r="G480" s="40"/>
      <c r="H480" s="40"/>
      <c r="I480" s="40"/>
      <c r="J480" s="40"/>
      <c r="K480" s="123">
        <f t="shared" si="8"/>
        <v>0</v>
      </c>
    </row>
    <row r="481" spans="2:11" ht="18.75" customHeight="1">
      <c r="B481" s="20" t="s">
        <v>313</v>
      </c>
      <c r="C481" s="17">
        <v>7100</v>
      </c>
      <c r="D481" s="40"/>
      <c r="E481" s="40"/>
      <c r="F481" s="40"/>
      <c r="G481" s="40"/>
      <c r="H481" s="40"/>
      <c r="I481" s="40"/>
      <c r="J481" s="40"/>
      <c r="K481" s="123">
        <f t="shared" si="8"/>
        <v>0</v>
      </c>
    </row>
    <row r="482" spans="2:11" ht="18.75" customHeight="1">
      <c r="B482" s="20" t="s">
        <v>260</v>
      </c>
      <c r="C482" s="17">
        <v>7200</v>
      </c>
      <c r="D482" s="40"/>
      <c r="E482" s="40"/>
      <c r="F482" s="40"/>
      <c r="G482" s="40"/>
      <c r="H482" s="40"/>
      <c r="I482" s="40"/>
      <c r="J482" s="40"/>
      <c r="K482" s="123">
        <f t="shared" si="8"/>
        <v>0</v>
      </c>
    </row>
    <row r="483" spans="2:11" ht="18.75" customHeight="1">
      <c r="B483" s="20" t="s">
        <v>261</v>
      </c>
      <c r="C483" s="17">
        <v>7300</v>
      </c>
      <c r="D483" s="40"/>
      <c r="E483" s="40"/>
      <c r="F483" s="40"/>
      <c r="G483" s="40"/>
      <c r="H483" s="40"/>
      <c r="I483" s="40"/>
      <c r="J483" s="40"/>
      <c r="K483" s="123">
        <f t="shared" si="8"/>
        <v>0</v>
      </c>
    </row>
    <row r="484" spans="2:11" ht="18.75" customHeight="1">
      <c r="B484" s="20" t="s">
        <v>262</v>
      </c>
      <c r="C484" s="17">
        <v>7410</v>
      </c>
      <c r="D484" s="40"/>
      <c r="E484" s="40"/>
      <c r="F484" s="40"/>
      <c r="G484" s="40"/>
      <c r="H484" s="40"/>
      <c r="I484" s="40"/>
      <c r="J484" s="40"/>
      <c r="K484" s="123">
        <f t="shared" si="8"/>
        <v>0</v>
      </c>
    </row>
    <row r="485" spans="2:11" ht="18.75" customHeight="1">
      <c r="B485" s="20" t="s">
        <v>263</v>
      </c>
      <c r="C485" s="17">
        <v>7500</v>
      </c>
      <c r="D485" s="40"/>
      <c r="E485" s="40"/>
      <c r="F485" s="40"/>
      <c r="G485" s="40"/>
      <c r="H485" s="40"/>
      <c r="I485" s="40"/>
      <c r="J485" s="40"/>
      <c r="K485" s="123">
        <f t="shared" si="8"/>
        <v>0</v>
      </c>
    </row>
    <row r="486" spans="2:11" ht="18.75" customHeight="1">
      <c r="B486" s="20" t="s">
        <v>264</v>
      </c>
      <c r="C486" s="17">
        <v>7600</v>
      </c>
      <c r="D486" s="40"/>
      <c r="E486" s="40"/>
      <c r="F486" s="40"/>
      <c r="G486" s="40"/>
      <c r="H486" s="40"/>
      <c r="I486" s="40"/>
      <c r="J486" s="40"/>
      <c r="K486" s="123">
        <f t="shared" si="8"/>
        <v>0</v>
      </c>
    </row>
    <row r="487" spans="2:11" ht="18.75" customHeight="1">
      <c r="B487" s="20" t="s">
        <v>265</v>
      </c>
      <c r="C487" s="17">
        <v>7700</v>
      </c>
      <c r="D487" s="40"/>
      <c r="E487" s="40"/>
      <c r="F487" s="40"/>
      <c r="G487" s="40"/>
      <c r="H487" s="40"/>
      <c r="I487" s="40"/>
      <c r="J487" s="40"/>
      <c r="K487" s="123">
        <f t="shared" si="8"/>
        <v>0</v>
      </c>
    </row>
    <row r="488" spans="2:11" ht="18.75" customHeight="1">
      <c r="B488" s="14" t="s">
        <v>495</v>
      </c>
      <c r="C488" s="71">
        <v>7800</v>
      </c>
      <c r="D488" s="40"/>
      <c r="E488" s="40"/>
      <c r="F488" s="40"/>
      <c r="G488" s="40"/>
      <c r="H488" s="40"/>
      <c r="I488" s="40"/>
      <c r="J488" s="40"/>
      <c r="K488" s="123">
        <f t="shared" si="8"/>
        <v>0</v>
      </c>
    </row>
    <row r="489" spans="2:11" ht="18.75" customHeight="1">
      <c r="B489" s="20" t="s">
        <v>266</v>
      </c>
      <c r="C489" s="17">
        <v>7900</v>
      </c>
      <c r="D489" s="40"/>
      <c r="E489" s="40"/>
      <c r="F489" s="40"/>
      <c r="G489" s="40"/>
      <c r="H489" s="40"/>
      <c r="I489" s="40"/>
      <c r="J489" s="40"/>
      <c r="K489" s="123">
        <f t="shared" si="8"/>
        <v>0</v>
      </c>
    </row>
    <row r="490" spans="2:11" ht="18.75" customHeight="1">
      <c r="B490" s="28" t="s">
        <v>267</v>
      </c>
      <c r="C490" s="71">
        <v>8100</v>
      </c>
      <c r="D490" s="40"/>
      <c r="E490" s="40"/>
      <c r="F490" s="40"/>
      <c r="G490" s="40"/>
      <c r="H490" s="40"/>
      <c r="I490" s="40"/>
      <c r="J490" s="40"/>
      <c r="K490" s="123">
        <f t="shared" si="8"/>
        <v>0</v>
      </c>
    </row>
    <row r="491" spans="2:12" ht="18.75" customHeight="1">
      <c r="B491" s="14" t="s">
        <v>268</v>
      </c>
      <c r="C491" s="11">
        <v>8200</v>
      </c>
      <c r="D491" s="40"/>
      <c r="E491" s="40"/>
      <c r="F491" s="40"/>
      <c r="G491" s="40"/>
      <c r="H491" s="40"/>
      <c r="I491" s="40"/>
      <c r="J491" s="40"/>
      <c r="K491" s="123">
        <f t="shared" si="8"/>
        <v>0</v>
      </c>
      <c r="L491" s="6"/>
    </row>
    <row r="492" spans="2:11" ht="18.75" customHeight="1">
      <c r="B492" s="20" t="s">
        <v>269</v>
      </c>
      <c r="C492" s="17">
        <v>9100</v>
      </c>
      <c r="D492" s="40"/>
      <c r="E492" s="40"/>
      <c r="F492" s="40"/>
      <c r="G492" s="40"/>
      <c r="H492" s="40"/>
      <c r="I492" s="40"/>
      <c r="J492" s="40"/>
      <c r="K492" s="123">
        <f t="shared" si="8"/>
        <v>0</v>
      </c>
    </row>
    <row r="493" spans="2:11" ht="18.75" customHeight="1">
      <c r="B493" s="60" t="s">
        <v>27</v>
      </c>
      <c r="C493" s="67"/>
      <c r="D493" s="318"/>
      <c r="E493" s="318"/>
      <c r="F493" s="318"/>
      <c r="G493" s="318"/>
      <c r="H493" s="318"/>
      <c r="I493" s="78"/>
      <c r="J493" s="318"/>
      <c r="K493" s="80"/>
    </row>
    <row r="494" spans="2:11" ht="18.75" customHeight="1">
      <c r="B494" s="20" t="s">
        <v>262</v>
      </c>
      <c r="C494" s="17">
        <v>7420</v>
      </c>
      <c r="D494" s="310"/>
      <c r="E494" s="310"/>
      <c r="F494" s="310"/>
      <c r="G494" s="310"/>
      <c r="H494" s="310"/>
      <c r="I494" s="40"/>
      <c r="J494" s="310"/>
      <c r="K494" s="123">
        <f>ROUND(I494,2)</f>
        <v>0</v>
      </c>
    </row>
    <row r="495" spans="2:11" ht="18.75" customHeight="1">
      <c r="B495" s="20" t="s">
        <v>271</v>
      </c>
      <c r="C495" s="17">
        <v>9300</v>
      </c>
      <c r="D495" s="310"/>
      <c r="E495" s="310"/>
      <c r="F495" s="310"/>
      <c r="G495" s="310"/>
      <c r="H495" s="310"/>
      <c r="I495" s="40"/>
      <c r="J495" s="310"/>
      <c r="K495" s="123">
        <f>ROUND(I495,2)</f>
        <v>0</v>
      </c>
    </row>
    <row r="496" spans="2:11" ht="18.75" customHeight="1">
      <c r="B496" s="91" t="s">
        <v>273</v>
      </c>
      <c r="C496" s="92"/>
      <c r="D496" s="126">
        <f>ROUND(SUM(D475:D492),2)</f>
        <v>0</v>
      </c>
      <c r="E496" s="126">
        <f>ROUND(SUM(E475:E492),2)</f>
        <v>0</v>
      </c>
      <c r="F496" s="126">
        <f>ROUND(SUM(F475:F492),2)</f>
        <v>0</v>
      </c>
      <c r="G496" s="126">
        <f>ROUND(SUM(G475:G492),2)</f>
        <v>0</v>
      </c>
      <c r="H496" s="126">
        <f>ROUND(SUM(H475:H492),2)</f>
        <v>0</v>
      </c>
      <c r="I496" s="126">
        <f>ROUND(SUM(I475:I492)+SUM(I494:I495),2)</f>
        <v>0</v>
      </c>
      <c r="J496" s="126">
        <f>ROUND(SUM(J475:J492),2)</f>
        <v>0</v>
      </c>
      <c r="K496" s="122">
        <f>ROUND(SUM(D496:J496),2)</f>
        <v>0</v>
      </c>
    </row>
    <row r="497" spans="2:11" ht="18.75" customHeight="1">
      <c r="B497" s="91" t="s">
        <v>45</v>
      </c>
      <c r="C497" s="92"/>
      <c r="D497" s="309"/>
      <c r="E497" s="309"/>
      <c r="F497" s="309"/>
      <c r="G497" s="309"/>
      <c r="H497" s="309"/>
      <c r="I497" s="309"/>
      <c r="J497" s="309"/>
      <c r="K497" s="122">
        <f>ROUND(E398-K496,2)</f>
        <v>0</v>
      </c>
    </row>
    <row r="498" spans="2:4" ht="38.25" customHeight="1">
      <c r="B498" s="161" t="s">
        <v>460</v>
      </c>
      <c r="C498" s="168"/>
      <c r="D498" s="160"/>
    </row>
    <row r="499" spans="2:4" ht="18.75" customHeight="1">
      <c r="B499" s="16" t="s">
        <v>186</v>
      </c>
      <c r="C499" s="17">
        <v>3720</v>
      </c>
      <c r="D499" s="21"/>
    </row>
    <row r="500" spans="2:4" ht="18.75" customHeight="1">
      <c r="B500" s="16" t="s">
        <v>409</v>
      </c>
      <c r="C500" s="94">
        <v>3730</v>
      </c>
      <c r="D500" s="40"/>
    </row>
    <row r="501" spans="2:4" ht="18.75" customHeight="1">
      <c r="B501" s="16" t="s">
        <v>32</v>
      </c>
      <c r="C501" s="17">
        <v>3740</v>
      </c>
      <c r="D501" s="21"/>
    </row>
    <row r="502" spans="2:4" ht="18.75" customHeight="1">
      <c r="B502" s="60" t="s">
        <v>33</v>
      </c>
      <c r="C502" s="230"/>
      <c r="D502" s="90"/>
    </row>
    <row r="503" spans="2:4" ht="18.75" customHeight="1">
      <c r="B503" s="20" t="s">
        <v>302</v>
      </c>
      <c r="C503" s="17">
        <v>3610</v>
      </c>
      <c r="D503" s="21"/>
    </row>
    <row r="504" spans="2:4" ht="18.75" customHeight="1">
      <c r="B504" s="20" t="s">
        <v>274</v>
      </c>
      <c r="C504" s="17">
        <v>3620</v>
      </c>
      <c r="D504" s="21"/>
    </row>
    <row r="505" spans="2:4" ht="18.75" customHeight="1">
      <c r="B505" s="20" t="s">
        <v>275</v>
      </c>
      <c r="C505" s="17">
        <v>3630</v>
      </c>
      <c r="D505" s="21"/>
    </row>
    <row r="506" spans="2:4" ht="18.75" customHeight="1">
      <c r="B506" s="20" t="s">
        <v>303</v>
      </c>
      <c r="C506" s="17">
        <v>3650</v>
      </c>
      <c r="D506" s="21"/>
    </row>
    <row r="507" spans="2:4" ht="18.75" customHeight="1">
      <c r="B507" s="20" t="s">
        <v>277</v>
      </c>
      <c r="C507" s="17">
        <v>3660</v>
      </c>
      <c r="D507" s="21"/>
    </row>
    <row r="508" spans="2:4" ht="18.75" customHeight="1">
      <c r="B508" s="20" t="s">
        <v>278</v>
      </c>
      <c r="C508" s="17">
        <v>3670</v>
      </c>
      <c r="D508" s="22"/>
    </row>
    <row r="509" spans="2:4" ht="18.75" customHeight="1">
      <c r="B509" s="20" t="s">
        <v>279</v>
      </c>
      <c r="C509" s="17">
        <v>3690</v>
      </c>
      <c r="D509" s="82"/>
    </row>
    <row r="510" spans="2:4" ht="18.75" customHeight="1">
      <c r="B510" s="20" t="s">
        <v>280</v>
      </c>
      <c r="C510" s="19">
        <v>3600</v>
      </c>
      <c r="D510" s="126">
        <f>ROUND(SUM(D503:D509),2)</f>
        <v>0</v>
      </c>
    </row>
    <row r="511" spans="2:4" ht="18.75" customHeight="1">
      <c r="B511" s="60" t="s">
        <v>34</v>
      </c>
      <c r="C511" s="230"/>
      <c r="D511" s="80"/>
    </row>
    <row r="512" spans="2:4" ht="18.75" customHeight="1">
      <c r="B512" s="20" t="s">
        <v>314</v>
      </c>
      <c r="C512" s="17">
        <v>910</v>
      </c>
      <c r="D512" s="21"/>
    </row>
    <row r="513" spans="2:4" ht="18.75" customHeight="1">
      <c r="B513" s="20" t="s">
        <v>281</v>
      </c>
      <c r="C513" s="17">
        <v>920</v>
      </c>
      <c r="D513" s="21"/>
    </row>
    <row r="514" spans="2:4" ht="18.75" customHeight="1">
      <c r="B514" s="20" t="s">
        <v>282</v>
      </c>
      <c r="C514" s="17">
        <v>930</v>
      </c>
      <c r="D514" s="21"/>
    </row>
    <row r="515" spans="2:4" ht="18.75" customHeight="1">
      <c r="B515" s="20" t="s">
        <v>303</v>
      </c>
      <c r="C515" s="17">
        <v>950</v>
      </c>
      <c r="D515" s="21"/>
    </row>
    <row r="516" spans="2:4" ht="18.75" customHeight="1">
      <c r="B516" s="20" t="s">
        <v>284</v>
      </c>
      <c r="C516" s="17">
        <v>960</v>
      </c>
      <c r="D516" s="22"/>
    </row>
    <row r="517" spans="2:4" ht="18.75" customHeight="1">
      <c r="B517" s="20" t="s">
        <v>285</v>
      </c>
      <c r="C517" s="17">
        <v>970</v>
      </c>
      <c r="D517" s="22"/>
    </row>
    <row r="518" spans="2:4" ht="18.75" customHeight="1">
      <c r="B518" s="20" t="s">
        <v>286</v>
      </c>
      <c r="C518" s="17">
        <v>990</v>
      </c>
      <c r="D518" s="82"/>
    </row>
    <row r="519" spans="2:4" ht="18.75" customHeight="1">
      <c r="B519" s="20" t="s">
        <v>287</v>
      </c>
      <c r="C519" s="19">
        <v>9700</v>
      </c>
      <c r="D519" s="126">
        <f>ROUND(SUM(D512:D518),2)</f>
        <v>0</v>
      </c>
    </row>
    <row r="520" spans="2:4" ht="18.75" customHeight="1">
      <c r="B520" s="18" t="s">
        <v>167</v>
      </c>
      <c r="C520" s="19"/>
      <c r="D520" s="126">
        <f>ROUND(SUM(D499:D501)+D510+D519,2)</f>
        <v>0</v>
      </c>
    </row>
    <row r="521" spans="2:4" ht="18.75" customHeight="1">
      <c r="B521" s="18" t="s">
        <v>114</v>
      </c>
      <c r="C521" s="17"/>
      <c r="D521" s="126">
        <f>ROUND(K497+D520,2)</f>
        <v>0</v>
      </c>
    </row>
    <row r="522" spans="2:4" ht="18.75" customHeight="1">
      <c r="B522" s="26" t="str">
        <f>B145</f>
        <v>Fund Balance, July 1, 2013</v>
      </c>
      <c r="C522" s="31">
        <v>2800</v>
      </c>
      <c r="D522" s="21"/>
    </row>
    <row r="523" spans="2:4" ht="18.75" customHeight="1">
      <c r="B523" s="26" t="s">
        <v>40</v>
      </c>
      <c r="C523" s="31">
        <v>2891</v>
      </c>
      <c r="D523" s="21"/>
    </row>
    <row r="524" spans="2:4" ht="18.75" customHeight="1">
      <c r="B524" s="148" t="s">
        <v>372</v>
      </c>
      <c r="C524" s="151"/>
      <c r="D524" s="88"/>
    </row>
    <row r="525" spans="2:4" ht="18.75" customHeight="1">
      <c r="B525" s="14" t="s">
        <v>373</v>
      </c>
      <c r="C525" s="73">
        <v>2710</v>
      </c>
      <c r="D525" s="21"/>
    </row>
    <row r="526" spans="2:4" ht="18.75" customHeight="1">
      <c r="B526" s="3" t="s">
        <v>374</v>
      </c>
      <c r="C526" s="31">
        <v>2720</v>
      </c>
      <c r="D526" s="40"/>
    </row>
    <row r="527" spans="2:4" ht="18.75" customHeight="1">
      <c r="B527" s="3" t="s">
        <v>375</v>
      </c>
      <c r="C527" s="31">
        <v>2730</v>
      </c>
      <c r="D527" s="40"/>
    </row>
    <row r="528" spans="2:4" ht="18.75" customHeight="1">
      <c r="B528" s="3" t="s">
        <v>376</v>
      </c>
      <c r="C528" s="31">
        <v>2740</v>
      </c>
      <c r="D528" s="40"/>
    </row>
    <row r="529" spans="2:4" ht="18.75" customHeight="1">
      <c r="B529" s="3" t="s">
        <v>377</v>
      </c>
      <c r="C529" s="31">
        <v>2750</v>
      </c>
      <c r="D529" s="22"/>
    </row>
    <row r="530" spans="2:4" ht="18.75" customHeight="1">
      <c r="B530" s="34" t="str">
        <f>B153</f>
        <v>Fund Balance, June 30, 2014</v>
      </c>
      <c r="C530" s="100">
        <v>2700</v>
      </c>
      <c r="D530" s="127">
        <f>ROUND(SUM(D525:D529),2)</f>
        <v>0</v>
      </c>
    </row>
    <row r="531" spans="2:11" ht="12.75">
      <c r="B531" s="56"/>
      <c r="C531" s="68"/>
      <c r="E531" s="9"/>
      <c r="F531" s="9"/>
      <c r="G531" s="9"/>
      <c r="H531" s="8"/>
      <c r="I531" s="8"/>
      <c r="J531" s="9"/>
      <c r="K531" s="9"/>
    </row>
    <row r="532" spans="2:11" ht="12.75">
      <c r="B532" s="9" t="s">
        <v>38</v>
      </c>
      <c r="C532" s="8"/>
      <c r="D532" s="8"/>
      <c r="E532" s="9"/>
      <c r="F532" s="9"/>
      <c r="G532" s="9"/>
      <c r="H532" s="8"/>
      <c r="I532" s="8"/>
      <c r="J532" s="9"/>
      <c r="K532" s="9"/>
    </row>
    <row r="533" spans="2:11" ht="12.75">
      <c r="B533" s="9"/>
      <c r="C533" s="8"/>
      <c r="D533" s="8"/>
      <c r="E533" s="9"/>
      <c r="F533" s="9"/>
      <c r="G533" s="9"/>
      <c r="H533" s="8"/>
      <c r="I533" s="8"/>
      <c r="J533" s="9"/>
      <c r="K533" s="9"/>
    </row>
    <row r="534" spans="2:11" ht="12.75">
      <c r="B534" s="9"/>
      <c r="C534" s="8"/>
      <c r="D534" s="8"/>
      <c r="E534" s="9"/>
      <c r="F534" s="9"/>
      <c r="G534" s="9"/>
      <c r="H534" s="8"/>
      <c r="I534" s="8"/>
      <c r="J534" s="9"/>
      <c r="K534" s="9"/>
    </row>
    <row r="535" spans="1:11" ht="12.75">
      <c r="A535" s="9" t="s">
        <v>124</v>
      </c>
      <c r="B535" s="110" t="str">
        <f>$B$1</f>
        <v>DISTRICT SCHOOL BOARD OF OKEECHOBEE COUNTY</v>
      </c>
      <c r="C535" s="9"/>
      <c r="D535" s="9"/>
      <c r="E535" s="9"/>
      <c r="F535" s="9"/>
      <c r="G535" s="9"/>
      <c r="H535" s="63"/>
      <c r="I535" s="6"/>
      <c r="K535" s="64" t="s">
        <v>175</v>
      </c>
    </row>
    <row r="536" spans="2:11" ht="12.75">
      <c r="B536" s="44" t="s">
        <v>554</v>
      </c>
      <c r="C536" s="9"/>
      <c r="D536" s="9"/>
      <c r="E536" s="9"/>
      <c r="F536" s="9"/>
      <c r="G536" s="9"/>
      <c r="H536" s="9"/>
      <c r="I536" s="6"/>
      <c r="K536" s="43" t="s">
        <v>74</v>
      </c>
    </row>
    <row r="537" spans="2:11" ht="12.75">
      <c r="B537" s="298" t="str">
        <f>B4</f>
        <v>For the Fiscal Year Ended June 30, 2014</v>
      </c>
      <c r="C537" s="10"/>
      <c r="D537" s="10"/>
      <c r="E537" s="10"/>
      <c r="F537" s="10"/>
      <c r="G537" s="10"/>
      <c r="H537" s="10"/>
      <c r="I537" s="101"/>
      <c r="J537" s="10"/>
      <c r="K537" s="102" t="s">
        <v>371</v>
      </c>
    </row>
    <row r="538" spans="2:12" ht="12.75" customHeight="1">
      <c r="B538" s="337" t="s">
        <v>25</v>
      </c>
      <c r="C538" s="332" t="s">
        <v>454</v>
      </c>
      <c r="D538" s="113">
        <v>100</v>
      </c>
      <c r="E538" s="113">
        <v>200</v>
      </c>
      <c r="F538" s="113">
        <v>300</v>
      </c>
      <c r="G538" s="113">
        <v>400</v>
      </c>
      <c r="H538" s="113">
        <v>500</v>
      </c>
      <c r="I538" s="113">
        <v>600</v>
      </c>
      <c r="J538" s="113">
        <v>700</v>
      </c>
      <c r="K538" s="329" t="s">
        <v>24</v>
      </c>
      <c r="L538" s="6"/>
    </row>
    <row r="539" spans="2:12" ht="25.5">
      <c r="B539" s="338"/>
      <c r="C539" s="332"/>
      <c r="D539" s="211" t="s">
        <v>19</v>
      </c>
      <c r="E539" s="211" t="s">
        <v>455</v>
      </c>
      <c r="F539" s="211" t="s">
        <v>456</v>
      </c>
      <c r="G539" s="211" t="s">
        <v>457</v>
      </c>
      <c r="H539" s="211" t="s">
        <v>458</v>
      </c>
      <c r="I539" s="211" t="s">
        <v>459</v>
      </c>
      <c r="J539" s="212" t="s">
        <v>18</v>
      </c>
      <c r="K539" s="329"/>
      <c r="L539" s="6"/>
    </row>
    <row r="540" spans="2:11" ht="18.75" customHeight="1">
      <c r="B540" s="60" t="s">
        <v>26</v>
      </c>
      <c r="C540" s="61"/>
      <c r="D540" s="84"/>
      <c r="E540" s="84"/>
      <c r="F540" s="84"/>
      <c r="G540" s="84"/>
      <c r="H540" s="84"/>
      <c r="I540" s="84"/>
      <c r="J540" s="84"/>
      <c r="K540" s="84"/>
    </row>
    <row r="541" spans="2:11" ht="18.75" customHeight="1">
      <c r="B541" s="20" t="s">
        <v>256</v>
      </c>
      <c r="C541" s="17">
        <v>5000</v>
      </c>
      <c r="D541" s="40"/>
      <c r="E541" s="40"/>
      <c r="F541" s="40">
        <v>49233.5</v>
      </c>
      <c r="G541" s="40"/>
      <c r="H541" s="40"/>
      <c r="I541" s="40"/>
      <c r="J541" s="40"/>
      <c r="K541" s="123">
        <f>ROUND(SUM(D541:J541),2)</f>
        <v>49233.5</v>
      </c>
    </row>
    <row r="542" spans="2:11" ht="18.75" customHeight="1">
      <c r="B542" s="14" t="s">
        <v>494</v>
      </c>
      <c r="C542" s="71">
        <v>6100</v>
      </c>
      <c r="D542" s="40"/>
      <c r="E542" s="40"/>
      <c r="F542" s="40"/>
      <c r="G542" s="40"/>
      <c r="H542" s="40"/>
      <c r="I542" s="40"/>
      <c r="J542" s="40"/>
      <c r="K542" s="123">
        <f aca="true" t="shared" si="9" ref="K542:K558">ROUND(SUM(D542:J542),2)</f>
        <v>0</v>
      </c>
    </row>
    <row r="543" spans="2:11" ht="18.75" customHeight="1">
      <c r="B543" s="20" t="s">
        <v>257</v>
      </c>
      <c r="C543" s="17">
        <v>6200</v>
      </c>
      <c r="D543" s="40"/>
      <c r="E543" s="40"/>
      <c r="F543" s="40"/>
      <c r="G543" s="40"/>
      <c r="H543" s="40"/>
      <c r="I543" s="40"/>
      <c r="J543" s="40"/>
      <c r="K543" s="123">
        <f t="shared" si="9"/>
        <v>0</v>
      </c>
    </row>
    <row r="544" spans="2:11" ht="18.75" customHeight="1">
      <c r="B544" s="20" t="s">
        <v>312</v>
      </c>
      <c r="C544" s="17">
        <v>6300</v>
      </c>
      <c r="D544" s="40"/>
      <c r="E544" s="40"/>
      <c r="F544" s="40"/>
      <c r="G544" s="40"/>
      <c r="H544" s="40"/>
      <c r="I544" s="40"/>
      <c r="J544" s="40"/>
      <c r="K544" s="123">
        <f t="shared" si="9"/>
        <v>0</v>
      </c>
    </row>
    <row r="545" spans="2:11" ht="18.75" customHeight="1">
      <c r="B545" s="20" t="s">
        <v>259</v>
      </c>
      <c r="C545" s="17">
        <v>6400</v>
      </c>
      <c r="D545" s="40">
        <v>77541.53</v>
      </c>
      <c r="E545" s="40">
        <v>6713.68</v>
      </c>
      <c r="F545" s="40">
        <v>78021.26</v>
      </c>
      <c r="G545" s="40"/>
      <c r="H545" s="40">
        <v>31813.8</v>
      </c>
      <c r="I545" s="40"/>
      <c r="J545" s="40">
        <v>59000.89</v>
      </c>
      <c r="K545" s="123">
        <f t="shared" si="9"/>
        <v>253091.16</v>
      </c>
    </row>
    <row r="546" spans="2:11" ht="18.75" customHeight="1">
      <c r="B546" s="20" t="s">
        <v>407</v>
      </c>
      <c r="C546" s="17">
        <v>6500</v>
      </c>
      <c r="D546" s="40"/>
      <c r="E546" s="40"/>
      <c r="F546" s="40"/>
      <c r="G546" s="40"/>
      <c r="H546" s="40"/>
      <c r="I546" s="40"/>
      <c r="J546" s="40"/>
      <c r="K546" s="123">
        <f t="shared" si="9"/>
        <v>0</v>
      </c>
    </row>
    <row r="547" spans="2:11" ht="18.75" customHeight="1">
      <c r="B547" s="20" t="s">
        <v>313</v>
      </c>
      <c r="C547" s="17">
        <v>7100</v>
      </c>
      <c r="D547" s="40"/>
      <c r="E547" s="40"/>
      <c r="F547" s="40"/>
      <c r="G547" s="40"/>
      <c r="H547" s="40"/>
      <c r="I547" s="40"/>
      <c r="J547" s="40"/>
      <c r="K547" s="123">
        <f t="shared" si="9"/>
        <v>0</v>
      </c>
    </row>
    <row r="548" spans="2:11" ht="18.75" customHeight="1">
      <c r="B548" s="20" t="s">
        <v>260</v>
      </c>
      <c r="C548" s="17">
        <v>7200</v>
      </c>
      <c r="D548" s="40"/>
      <c r="E548" s="40"/>
      <c r="F548" s="40"/>
      <c r="G548" s="40"/>
      <c r="H548" s="40"/>
      <c r="I548" s="40"/>
      <c r="J548" s="40">
        <v>19256.58</v>
      </c>
      <c r="K548" s="123">
        <f t="shared" si="9"/>
        <v>19256.58</v>
      </c>
    </row>
    <row r="549" spans="2:11" ht="18.75" customHeight="1">
      <c r="B549" s="20" t="s">
        <v>261</v>
      </c>
      <c r="C549" s="17">
        <v>7300</v>
      </c>
      <c r="D549" s="40"/>
      <c r="E549" s="40"/>
      <c r="F549" s="40"/>
      <c r="G549" s="40"/>
      <c r="H549" s="40"/>
      <c r="I549" s="40"/>
      <c r="J549" s="40"/>
      <c r="K549" s="123">
        <f t="shared" si="9"/>
        <v>0</v>
      </c>
    </row>
    <row r="550" spans="2:11" ht="18.75" customHeight="1">
      <c r="B550" s="20" t="s">
        <v>262</v>
      </c>
      <c r="C550" s="17">
        <v>7410</v>
      </c>
      <c r="D550" s="40"/>
      <c r="E550" s="40"/>
      <c r="F550" s="40"/>
      <c r="G550" s="40"/>
      <c r="H550" s="40"/>
      <c r="I550" s="40"/>
      <c r="J550" s="40"/>
      <c r="K550" s="123">
        <f t="shared" si="9"/>
        <v>0</v>
      </c>
    </row>
    <row r="551" spans="2:11" ht="18.75" customHeight="1">
      <c r="B551" s="20" t="s">
        <v>263</v>
      </c>
      <c r="C551" s="17">
        <v>7500</v>
      </c>
      <c r="D551" s="40"/>
      <c r="E551" s="40"/>
      <c r="F551" s="40"/>
      <c r="G551" s="40"/>
      <c r="H551" s="40"/>
      <c r="I551" s="40"/>
      <c r="J551" s="40"/>
      <c r="K551" s="123">
        <f t="shared" si="9"/>
        <v>0</v>
      </c>
    </row>
    <row r="552" spans="2:11" ht="18.75" customHeight="1">
      <c r="B552" s="20" t="s">
        <v>264</v>
      </c>
      <c r="C552" s="17">
        <v>7600</v>
      </c>
      <c r="D552" s="40"/>
      <c r="E552" s="40"/>
      <c r="F552" s="40"/>
      <c r="G552" s="40"/>
      <c r="H552" s="40"/>
      <c r="I552" s="40"/>
      <c r="J552" s="40"/>
      <c r="K552" s="123">
        <f t="shared" si="9"/>
        <v>0</v>
      </c>
    </row>
    <row r="553" spans="2:11" ht="18.75" customHeight="1">
      <c r="B553" s="20" t="s">
        <v>265</v>
      </c>
      <c r="C553" s="17">
        <v>7700</v>
      </c>
      <c r="D553" s="40"/>
      <c r="E553" s="40"/>
      <c r="F553" s="40"/>
      <c r="G553" s="40"/>
      <c r="H553" s="40"/>
      <c r="I553" s="40"/>
      <c r="J553" s="40"/>
      <c r="K553" s="123">
        <f t="shared" si="9"/>
        <v>0</v>
      </c>
    </row>
    <row r="554" spans="2:11" ht="18.75" customHeight="1">
      <c r="B554" s="14" t="s">
        <v>495</v>
      </c>
      <c r="C554" s="71">
        <v>7800</v>
      </c>
      <c r="D554" s="40"/>
      <c r="E554" s="40"/>
      <c r="F554" s="40"/>
      <c r="G554" s="40"/>
      <c r="H554" s="40"/>
      <c r="I554" s="40"/>
      <c r="J554" s="40"/>
      <c r="K554" s="123">
        <f t="shared" si="9"/>
        <v>0</v>
      </c>
    </row>
    <row r="555" spans="2:11" ht="18.75" customHeight="1">
      <c r="B555" s="20" t="s">
        <v>266</v>
      </c>
      <c r="C555" s="17">
        <v>7900</v>
      </c>
      <c r="D555" s="40"/>
      <c r="E555" s="40"/>
      <c r="F555" s="40"/>
      <c r="G555" s="40"/>
      <c r="H555" s="40"/>
      <c r="I555" s="40"/>
      <c r="J555" s="40"/>
      <c r="K555" s="123">
        <f t="shared" si="9"/>
        <v>0</v>
      </c>
    </row>
    <row r="556" spans="2:11" ht="18.75" customHeight="1">
      <c r="B556" s="28" t="s">
        <v>267</v>
      </c>
      <c r="C556" s="71">
        <v>8100</v>
      </c>
      <c r="D556" s="40"/>
      <c r="E556" s="40"/>
      <c r="F556" s="40"/>
      <c r="G556" s="40"/>
      <c r="H556" s="40"/>
      <c r="I556" s="40"/>
      <c r="J556" s="40"/>
      <c r="K556" s="123">
        <f t="shared" si="9"/>
        <v>0</v>
      </c>
    </row>
    <row r="557" spans="2:12" ht="18.75" customHeight="1">
      <c r="B557" s="14" t="s">
        <v>268</v>
      </c>
      <c r="C557" s="11">
        <v>8200</v>
      </c>
      <c r="D557" s="40"/>
      <c r="E557" s="40"/>
      <c r="F557" s="40"/>
      <c r="G557" s="40"/>
      <c r="H557" s="40"/>
      <c r="I557" s="40"/>
      <c r="J557" s="40"/>
      <c r="K557" s="123">
        <f t="shared" si="9"/>
        <v>0</v>
      </c>
      <c r="L557" s="6"/>
    </row>
    <row r="558" spans="2:11" ht="18.75" customHeight="1">
      <c r="B558" s="20" t="s">
        <v>269</v>
      </c>
      <c r="C558" s="17">
        <v>9100</v>
      </c>
      <c r="D558" s="40"/>
      <c r="E558" s="40"/>
      <c r="F558" s="40"/>
      <c r="G558" s="40"/>
      <c r="H558" s="40"/>
      <c r="I558" s="40"/>
      <c r="J558" s="40"/>
      <c r="K558" s="123">
        <f t="shared" si="9"/>
        <v>0</v>
      </c>
    </row>
    <row r="559" spans="2:11" ht="18.75" customHeight="1">
      <c r="B559" s="60" t="s">
        <v>27</v>
      </c>
      <c r="C559" s="67"/>
      <c r="D559" s="318"/>
      <c r="E559" s="318"/>
      <c r="F559" s="318"/>
      <c r="G559" s="318"/>
      <c r="H559" s="318"/>
      <c r="I559" s="78"/>
      <c r="J559" s="318"/>
      <c r="K559" s="80"/>
    </row>
    <row r="560" spans="2:11" ht="18.75" customHeight="1">
      <c r="B560" s="20" t="s">
        <v>262</v>
      </c>
      <c r="C560" s="17">
        <v>7420</v>
      </c>
      <c r="D560" s="310"/>
      <c r="E560" s="310"/>
      <c r="F560" s="310"/>
      <c r="G560" s="310"/>
      <c r="H560" s="310"/>
      <c r="I560" s="40"/>
      <c r="J560" s="310"/>
      <c r="K560" s="123">
        <f>ROUND(I560,2)</f>
        <v>0</v>
      </c>
    </row>
    <row r="561" spans="2:11" ht="18.75" customHeight="1">
      <c r="B561" s="20" t="s">
        <v>271</v>
      </c>
      <c r="C561" s="17">
        <v>9300</v>
      </c>
      <c r="D561" s="310"/>
      <c r="E561" s="310"/>
      <c r="F561" s="310"/>
      <c r="G561" s="310"/>
      <c r="H561" s="310"/>
      <c r="I561" s="40"/>
      <c r="J561" s="310"/>
      <c r="K561" s="123">
        <f>ROUND(I561,2)</f>
        <v>0</v>
      </c>
    </row>
    <row r="562" spans="2:11" ht="18.75" customHeight="1">
      <c r="B562" s="91" t="s">
        <v>273</v>
      </c>
      <c r="C562" s="92"/>
      <c r="D562" s="126">
        <f>ROUND(SUM(D541:D558),2)</f>
        <v>77541.53</v>
      </c>
      <c r="E562" s="126">
        <f>ROUND(SUM(E541:E558),2)</f>
        <v>6713.68</v>
      </c>
      <c r="F562" s="126">
        <f>ROUND(SUM(F541:F558),2)</f>
        <v>127254.76</v>
      </c>
      <c r="G562" s="126">
        <f>ROUND(SUM(G541:G558),2)</f>
        <v>0</v>
      </c>
      <c r="H562" s="126">
        <f>ROUND(SUM(H541:H558),2)</f>
        <v>31813.8</v>
      </c>
      <c r="I562" s="126">
        <f>ROUND(SUM(I541:I558)+SUM(I560:I561),2)</f>
        <v>0</v>
      </c>
      <c r="J562" s="126">
        <f>ROUND(SUM(J541:J558),2)</f>
        <v>78257.47</v>
      </c>
      <c r="K562" s="122">
        <f>ROUND(SUM(D562:J562),2)</f>
        <v>321581.24</v>
      </c>
    </row>
    <row r="563" spans="2:11" ht="18.75" customHeight="1">
      <c r="B563" s="91" t="s">
        <v>45</v>
      </c>
      <c r="C563" s="92"/>
      <c r="D563" s="309"/>
      <c r="E563" s="309"/>
      <c r="F563" s="309"/>
      <c r="G563" s="309"/>
      <c r="H563" s="309"/>
      <c r="I563" s="309"/>
      <c r="J563" s="309"/>
      <c r="K563" s="122">
        <f>ROUND(F398-K562,2)</f>
        <v>0</v>
      </c>
    </row>
    <row r="564" spans="2:4" ht="38.25" customHeight="1">
      <c r="B564" s="161" t="s">
        <v>460</v>
      </c>
      <c r="C564" s="168"/>
      <c r="D564" s="160"/>
    </row>
    <row r="565" spans="2:4" ht="18.75" customHeight="1">
      <c r="B565" s="16" t="s">
        <v>186</v>
      </c>
      <c r="C565" s="17">
        <v>3720</v>
      </c>
      <c r="D565" s="21"/>
    </row>
    <row r="566" spans="2:4" ht="18.75" customHeight="1">
      <c r="B566" s="16" t="s">
        <v>534</v>
      </c>
      <c r="C566" s="94">
        <v>3730</v>
      </c>
      <c r="D566" s="40"/>
    </row>
    <row r="567" spans="2:4" ht="18.75" customHeight="1">
      <c r="B567" s="16" t="s">
        <v>32</v>
      </c>
      <c r="C567" s="17">
        <v>3740</v>
      </c>
      <c r="D567" s="21"/>
    </row>
    <row r="568" spans="2:4" ht="18.75" customHeight="1">
      <c r="B568" s="60" t="s">
        <v>33</v>
      </c>
      <c r="C568" s="230"/>
      <c r="D568" s="90"/>
    </row>
    <row r="569" spans="2:4" ht="18.75" customHeight="1">
      <c r="B569" s="20" t="s">
        <v>302</v>
      </c>
      <c r="C569" s="17">
        <v>3610</v>
      </c>
      <c r="D569" s="21"/>
    </row>
    <row r="570" spans="2:4" ht="18.75" customHeight="1">
      <c r="B570" s="20" t="s">
        <v>274</v>
      </c>
      <c r="C570" s="17">
        <v>3620</v>
      </c>
      <c r="D570" s="21"/>
    </row>
    <row r="571" spans="2:4" ht="18.75" customHeight="1">
      <c r="B571" s="20" t="s">
        <v>275</v>
      </c>
      <c r="C571" s="17">
        <v>3630</v>
      </c>
      <c r="D571" s="21"/>
    </row>
    <row r="572" spans="2:4" ht="18.75" customHeight="1">
      <c r="B572" s="20" t="s">
        <v>303</v>
      </c>
      <c r="C572" s="17">
        <v>3650</v>
      </c>
      <c r="D572" s="21"/>
    </row>
    <row r="573" spans="2:4" ht="18.75" customHeight="1">
      <c r="B573" s="20" t="s">
        <v>277</v>
      </c>
      <c r="C573" s="17">
        <v>3660</v>
      </c>
      <c r="D573" s="21"/>
    </row>
    <row r="574" spans="2:4" ht="18.75" customHeight="1">
      <c r="B574" s="20" t="s">
        <v>278</v>
      </c>
      <c r="C574" s="17">
        <v>3670</v>
      </c>
      <c r="D574" s="22"/>
    </row>
    <row r="575" spans="2:4" ht="18.75" customHeight="1">
      <c r="B575" s="20" t="s">
        <v>279</v>
      </c>
      <c r="C575" s="17">
        <v>3690</v>
      </c>
      <c r="D575" s="82"/>
    </row>
    <row r="576" spans="2:4" ht="18.75" customHeight="1">
      <c r="B576" s="20" t="s">
        <v>280</v>
      </c>
      <c r="C576" s="19">
        <v>3600</v>
      </c>
      <c r="D576" s="126">
        <f>ROUND(SUM(D569:D575),2)</f>
        <v>0</v>
      </c>
    </row>
    <row r="577" spans="2:4" ht="18.75" customHeight="1">
      <c r="B577" s="60" t="s">
        <v>34</v>
      </c>
      <c r="C577" s="230"/>
      <c r="D577" s="80"/>
    </row>
    <row r="578" spans="2:4" ht="18.75" customHeight="1">
      <c r="B578" s="20" t="s">
        <v>314</v>
      </c>
      <c r="C578" s="17">
        <v>910</v>
      </c>
      <c r="D578" s="21"/>
    </row>
    <row r="579" spans="2:4" ht="18.75" customHeight="1">
      <c r="B579" s="20" t="s">
        <v>281</v>
      </c>
      <c r="C579" s="17">
        <v>920</v>
      </c>
      <c r="D579" s="21"/>
    </row>
    <row r="580" spans="2:4" ht="18.75" customHeight="1">
      <c r="B580" s="20" t="s">
        <v>282</v>
      </c>
      <c r="C580" s="17">
        <v>930</v>
      </c>
      <c r="D580" s="21"/>
    </row>
    <row r="581" spans="2:4" ht="18.75" customHeight="1">
      <c r="B581" s="20" t="s">
        <v>303</v>
      </c>
      <c r="C581" s="17">
        <v>950</v>
      </c>
      <c r="D581" s="21"/>
    </row>
    <row r="582" spans="2:4" ht="18.75" customHeight="1">
      <c r="B582" s="20" t="s">
        <v>284</v>
      </c>
      <c r="C582" s="17">
        <v>960</v>
      </c>
      <c r="D582" s="22"/>
    </row>
    <row r="583" spans="2:4" ht="18.75" customHeight="1">
      <c r="B583" s="20" t="s">
        <v>285</v>
      </c>
      <c r="C583" s="17">
        <v>970</v>
      </c>
      <c r="D583" s="22"/>
    </row>
    <row r="584" spans="2:4" ht="18.75" customHeight="1">
      <c r="B584" s="20" t="s">
        <v>286</v>
      </c>
      <c r="C584" s="17">
        <v>990</v>
      </c>
      <c r="D584" s="82"/>
    </row>
    <row r="585" spans="2:4" ht="18.75" customHeight="1">
      <c r="B585" s="20" t="s">
        <v>287</v>
      </c>
      <c r="C585" s="19">
        <v>9700</v>
      </c>
      <c r="D585" s="126">
        <f>ROUND(SUM(D578:D584),2)</f>
        <v>0</v>
      </c>
    </row>
    <row r="586" spans="2:4" ht="18.75" customHeight="1">
      <c r="B586" s="18" t="s">
        <v>167</v>
      </c>
      <c r="C586" s="19"/>
      <c r="D586" s="126">
        <f>ROUND(SUM(D565:D567)+D576+D585,2)</f>
        <v>0</v>
      </c>
    </row>
    <row r="587" spans="2:4" ht="18.75" customHeight="1">
      <c r="B587" s="18" t="s">
        <v>114</v>
      </c>
      <c r="C587" s="17"/>
      <c r="D587" s="126">
        <f>ROUND(K563+D586,2)</f>
        <v>0</v>
      </c>
    </row>
    <row r="588" spans="2:4" ht="18.75" customHeight="1">
      <c r="B588" s="26" t="str">
        <f>B145</f>
        <v>Fund Balance, July 1, 2013</v>
      </c>
      <c r="C588" s="31">
        <v>2800</v>
      </c>
      <c r="D588" s="21"/>
    </row>
    <row r="589" spans="2:4" ht="18.75" customHeight="1">
      <c r="B589" s="26" t="s">
        <v>40</v>
      </c>
      <c r="C589" s="31">
        <v>2891</v>
      </c>
      <c r="D589" s="21"/>
    </row>
    <row r="590" spans="2:4" ht="18.75" customHeight="1">
      <c r="B590" s="148" t="s">
        <v>372</v>
      </c>
      <c r="C590" s="151"/>
      <c r="D590" s="88"/>
    </row>
    <row r="591" spans="2:4" ht="18.75" customHeight="1">
      <c r="B591" s="14" t="s">
        <v>373</v>
      </c>
      <c r="C591" s="73">
        <v>2710</v>
      </c>
      <c r="D591" s="21"/>
    </row>
    <row r="592" spans="2:4" ht="18.75" customHeight="1">
      <c r="B592" s="3" t="s">
        <v>374</v>
      </c>
      <c r="C592" s="31">
        <v>2720</v>
      </c>
      <c r="D592" s="40"/>
    </row>
    <row r="593" spans="2:4" ht="18.75" customHeight="1">
      <c r="B593" s="3" t="s">
        <v>375</v>
      </c>
      <c r="C593" s="31">
        <v>2730</v>
      </c>
      <c r="D593" s="40"/>
    </row>
    <row r="594" spans="2:4" ht="18.75" customHeight="1">
      <c r="B594" s="3" t="s">
        <v>376</v>
      </c>
      <c r="C594" s="31">
        <v>2740</v>
      </c>
      <c r="D594" s="40"/>
    </row>
    <row r="595" spans="2:4" ht="18.75" customHeight="1">
      <c r="B595" s="3" t="s">
        <v>377</v>
      </c>
      <c r="C595" s="31">
        <v>2750</v>
      </c>
      <c r="D595" s="22"/>
    </row>
    <row r="596" spans="2:4" ht="18.75" customHeight="1">
      <c r="B596" s="34" t="str">
        <f>B153</f>
        <v>Fund Balance, June 30, 2014</v>
      </c>
      <c r="C596" s="100">
        <v>2700</v>
      </c>
      <c r="D596" s="127">
        <f>ROUND(SUM(D591:D595),2)</f>
        <v>0</v>
      </c>
    </row>
    <row r="597" spans="2:11" ht="12.75">
      <c r="B597" s="56"/>
      <c r="C597" s="68"/>
      <c r="E597" s="9"/>
      <c r="F597" s="9"/>
      <c r="G597" s="9"/>
      <c r="H597" s="8"/>
      <c r="I597" s="8"/>
      <c r="J597" s="9"/>
      <c r="K597" s="9"/>
    </row>
    <row r="598" spans="2:11" ht="12.75">
      <c r="B598" s="9" t="s">
        <v>38</v>
      </c>
      <c r="C598" s="8"/>
      <c r="D598" s="8"/>
      <c r="E598" s="9"/>
      <c r="F598" s="9"/>
      <c r="G598" s="9"/>
      <c r="H598" s="8"/>
      <c r="I598" s="8"/>
      <c r="J598" s="9"/>
      <c r="K598" s="9"/>
    </row>
    <row r="599" spans="2:11" ht="12.75">
      <c r="B599" s="9"/>
      <c r="C599" s="8"/>
      <c r="D599" s="8"/>
      <c r="E599" s="9"/>
      <c r="F599" s="9"/>
      <c r="G599" s="9"/>
      <c r="H599" s="8"/>
      <c r="I599" s="8"/>
      <c r="J599" s="9"/>
      <c r="K599" s="9"/>
    </row>
    <row r="600" spans="2:11" ht="12.75">
      <c r="B600" s="9"/>
      <c r="C600" s="8"/>
      <c r="D600" s="8"/>
      <c r="E600" s="9"/>
      <c r="F600" s="9"/>
      <c r="G600" s="9"/>
      <c r="H600" s="8"/>
      <c r="I600" s="8"/>
      <c r="J600" s="9"/>
      <c r="K600" s="9"/>
    </row>
    <row r="601" spans="1:11" ht="12.75">
      <c r="A601" s="9" t="s">
        <v>125</v>
      </c>
      <c r="B601" s="110" t="str">
        <f>$B$1</f>
        <v>DISTRICT SCHOOL BOARD OF OKEECHOBEE COUNTY</v>
      </c>
      <c r="C601" s="106"/>
      <c r="K601" s="33" t="s">
        <v>176</v>
      </c>
    </row>
    <row r="602" spans="2:11" ht="12.75">
      <c r="B602" s="110" t="s">
        <v>555</v>
      </c>
      <c r="K602" s="43" t="s">
        <v>75</v>
      </c>
    </row>
    <row r="603" spans="2:11" ht="12.75">
      <c r="B603" s="298" t="str">
        <f>B4</f>
        <v>For the Fiscal Year Ended June 30, 2014</v>
      </c>
      <c r="K603" s="108" t="s">
        <v>211</v>
      </c>
    </row>
    <row r="604" spans="2:4" ht="38.25" customHeight="1">
      <c r="B604" s="203" t="s">
        <v>47</v>
      </c>
      <c r="C604" s="204" t="s">
        <v>461</v>
      </c>
      <c r="D604" s="231"/>
    </row>
    <row r="605" spans="2:4" ht="13.5" customHeight="1">
      <c r="B605" s="60" t="s">
        <v>197</v>
      </c>
      <c r="C605" s="27"/>
      <c r="D605" s="206"/>
    </row>
    <row r="606" spans="2:4" ht="13.5" customHeight="1">
      <c r="B606" s="232" t="s">
        <v>219</v>
      </c>
      <c r="C606" s="27">
        <v>3280</v>
      </c>
      <c r="D606" s="93"/>
    </row>
    <row r="607" spans="2:4" ht="13.5" customHeight="1">
      <c r="B607" s="233" t="s">
        <v>220</v>
      </c>
      <c r="C607" s="25">
        <v>3200</v>
      </c>
      <c r="D607" s="90">
        <f>SUM(D606)</f>
        <v>0</v>
      </c>
    </row>
    <row r="608" spans="2:4" ht="13.5" customHeight="1">
      <c r="B608" s="170" t="s">
        <v>10</v>
      </c>
      <c r="C608" s="25"/>
      <c r="D608" s="88"/>
    </row>
    <row r="609" spans="2:4" ht="13.5" customHeight="1">
      <c r="B609" s="3" t="s">
        <v>53</v>
      </c>
      <c r="C609" s="11">
        <v>3431</v>
      </c>
      <c r="D609" s="21"/>
    </row>
    <row r="610" spans="2:4" ht="13.5" customHeight="1">
      <c r="B610" s="3" t="s">
        <v>119</v>
      </c>
      <c r="C610" s="31">
        <v>3432</v>
      </c>
      <c r="D610" s="40"/>
    </row>
    <row r="611" spans="2:4" ht="13.5" customHeight="1">
      <c r="B611" s="3" t="s">
        <v>170</v>
      </c>
      <c r="C611" s="31">
        <v>3433</v>
      </c>
      <c r="D611" s="40"/>
    </row>
    <row r="612" spans="2:4" ht="13.5" customHeight="1">
      <c r="B612" s="3" t="s">
        <v>572</v>
      </c>
      <c r="C612" s="31">
        <v>3440</v>
      </c>
      <c r="D612" s="40"/>
    </row>
    <row r="613" spans="2:4" ht="13.5" customHeight="1">
      <c r="B613" s="3" t="s">
        <v>189</v>
      </c>
      <c r="C613" s="31">
        <v>3495</v>
      </c>
      <c r="D613" s="40"/>
    </row>
    <row r="614" spans="2:4" ht="13.5" customHeight="1">
      <c r="B614" s="3" t="s">
        <v>501</v>
      </c>
      <c r="C614" s="31">
        <v>3400</v>
      </c>
      <c r="D614" s="132">
        <f>SUM(D609:D613)</f>
        <v>0</v>
      </c>
    </row>
    <row r="615" spans="2:4" ht="13.5" customHeight="1">
      <c r="B615" s="24" t="s">
        <v>255</v>
      </c>
      <c r="C615" s="196">
        <v>3000</v>
      </c>
      <c r="D615" s="122">
        <f>+D607+D614</f>
        <v>0</v>
      </c>
    </row>
    <row r="616" spans="2:12" ht="12.75" customHeight="1">
      <c r="B616" s="337" t="s">
        <v>25</v>
      </c>
      <c r="C616" s="332" t="s">
        <v>454</v>
      </c>
      <c r="D616" s="113">
        <v>100</v>
      </c>
      <c r="E616" s="113">
        <v>200</v>
      </c>
      <c r="F616" s="113">
        <v>300</v>
      </c>
      <c r="G616" s="113">
        <v>400</v>
      </c>
      <c r="H616" s="113">
        <v>500</v>
      </c>
      <c r="I616" s="113">
        <v>600</v>
      </c>
      <c r="J616" s="113">
        <v>700</v>
      </c>
      <c r="K616" s="329" t="s">
        <v>24</v>
      </c>
      <c r="L616" s="6"/>
    </row>
    <row r="617" spans="2:12" ht="25.5">
      <c r="B617" s="338"/>
      <c r="C617" s="332"/>
      <c r="D617" s="211" t="s">
        <v>19</v>
      </c>
      <c r="E617" s="211" t="s">
        <v>455</v>
      </c>
      <c r="F617" s="211" t="s">
        <v>456</v>
      </c>
      <c r="G617" s="211" t="s">
        <v>457</v>
      </c>
      <c r="H617" s="211" t="s">
        <v>458</v>
      </c>
      <c r="I617" s="211" t="s">
        <v>459</v>
      </c>
      <c r="J617" s="212" t="s">
        <v>18</v>
      </c>
      <c r="K617" s="329"/>
      <c r="L617" s="6"/>
    </row>
    <row r="618" spans="2:11" ht="13.5" customHeight="1">
      <c r="B618" s="60" t="s">
        <v>26</v>
      </c>
      <c r="C618" s="61"/>
      <c r="D618" s="84"/>
      <c r="E618" s="84"/>
      <c r="F618" s="84"/>
      <c r="G618" s="84"/>
      <c r="H618" s="84"/>
      <c r="I618" s="84"/>
      <c r="J618" s="84"/>
      <c r="K618" s="84"/>
    </row>
    <row r="619" spans="2:11" ht="13.5" customHeight="1">
      <c r="B619" s="20" t="s">
        <v>256</v>
      </c>
      <c r="C619" s="17">
        <v>5000</v>
      </c>
      <c r="D619" s="40"/>
      <c r="E619" s="40"/>
      <c r="F619" s="40"/>
      <c r="G619" s="40"/>
      <c r="H619" s="40"/>
      <c r="I619" s="40"/>
      <c r="J619" s="40"/>
      <c r="K619" s="132">
        <f>SUM(D619:J619)</f>
        <v>0</v>
      </c>
    </row>
    <row r="620" spans="2:11" ht="13.5" customHeight="1">
      <c r="B620" s="14" t="s">
        <v>494</v>
      </c>
      <c r="C620" s="71">
        <v>6100</v>
      </c>
      <c r="D620" s="40"/>
      <c r="E620" s="40"/>
      <c r="F620" s="40"/>
      <c r="G620" s="40"/>
      <c r="H620" s="40"/>
      <c r="I620" s="40"/>
      <c r="J620" s="40"/>
      <c r="K620" s="132">
        <f aca="true" t="shared" si="10" ref="K620:K637">SUM(D620:J620)</f>
        <v>0</v>
      </c>
    </row>
    <row r="621" spans="2:11" ht="13.5" customHeight="1">
      <c r="B621" s="20" t="s">
        <v>257</v>
      </c>
      <c r="C621" s="17">
        <v>6200</v>
      </c>
      <c r="D621" s="40"/>
      <c r="E621" s="40"/>
      <c r="F621" s="40"/>
      <c r="G621" s="40"/>
      <c r="H621" s="40"/>
      <c r="I621" s="40"/>
      <c r="J621" s="40"/>
      <c r="K621" s="132">
        <f t="shared" si="10"/>
        <v>0</v>
      </c>
    </row>
    <row r="622" spans="2:11" ht="13.5" customHeight="1">
      <c r="B622" s="20" t="s">
        <v>312</v>
      </c>
      <c r="C622" s="17">
        <v>6300</v>
      </c>
      <c r="D622" s="40"/>
      <c r="E622" s="40"/>
      <c r="F622" s="40"/>
      <c r="G622" s="40"/>
      <c r="H622" s="40"/>
      <c r="I622" s="40"/>
      <c r="J622" s="40"/>
      <c r="K622" s="132">
        <f t="shared" si="10"/>
        <v>0</v>
      </c>
    </row>
    <row r="623" spans="2:11" ht="13.5" customHeight="1">
      <c r="B623" s="20" t="s">
        <v>259</v>
      </c>
      <c r="C623" s="17">
        <v>6400</v>
      </c>
      <c r="D623" s="40"/>
      <c r="E623" s="40"/>
      <c r="F623" s="40"/>
      <c r="G623" s="40"/>
      <c r="H623" s="40"/>
      <c r="I623" s="40"/>
      <c r="J623" s="40"/>
      <c r="K623" s="132">
        <f t="shared" si="10"/>
        <v>0</v>
      </c>
    </row>
    <row r="624" spans="2:11" ht="13.5" customHeight="1">
      <c r="B624" s="20" t="s">
        <v>407</v>
      </c>
      <c r="C624" s="17">
        <v>6500</v>
      </c>
      <c r="D624" s="40"/>
      <c r="E624" s="40"/>
      <c r="F624" s="40"/>
      <c r="G624" s="40"/>
      <c r="H624" s="40"/>
      <c r="I624" s="40"/>
      <c r="J624" s="40"/>
      <c r="K624" s="132">
        <f t="shared" si="10"/>
        <v>0</v>
      </c>
    </row>
    <row r="625" spans="2:11" ht="13.5" customHeight="1">
      <c r="B625" s="20" t="s">
        <v>313</v>
      </c>
      <c r="C625" s="17">
        <v>7100</v>
      </c>
      <c r="D625" s="40"/>
      <c r="E625" s="40"/>
      <c r="F625" s="40"/>
      <c r="G625" s="40"/>
      <c r="H625" s="40"/>
      <c r="I625" s="40"/>
      <c r="J625" s="40"/>
      <c r="K625" s="132">
        <f t="shared" si="10"/>
        <v>0</v>
      </c>
    </row>
    <row r="626" spans="2:11" ht="13.5" customHeight="1">
      <c r="B626" s="20" t="s">
        <v>260</v>
      </c>
      <c r="C626" s="17">
        <v>7200</v>
      </c>
      <c r="D626" s="40"/>
      <c r="E626" s="40"/>
      <c r="F626" s="40"/>
      <c r="G626" s="40"/>
      <c r="H626" s="40"/>
      <c r="I626" s="40"/>
      <c r="J626" s="40"/>
      <c r="K626" s="132">
        <f t="shared" si="10"/>
        <v>0</v>
      </c>
    </row>
    <row r="627" spans="2:11" ht="13.5" customHeight="1">
      <c r="B627" s="20" t="s">
        <v>261</v>
      </c>
      <c r="C627" s="17">
        <v>7300</v>
      </c>
      <c r="D627" s="40"/>
      <c r="E627" s="40"/>
      <c r="F627" s="40"/>
      <c r="G627" s="40"/>
      <c r="H627" s="40"/>
      <c r="I627" s="40"/>
      <c r="J627" s="40"/>
      <c r="K627" s="132">
        <f t="shared" si="10"/>
        <v>0</v>
      </c>
    </row>
    <row r="628" spans="2:11" ht="13.5" customHeight="1">
      <c r="B628" s="20" t="s">
        <v>262</v>
      </c>
      <c r="C628" s="17">
        <v>7410</v>
      </c>
      <c r="D628" s="40"/>
      <c r="E628" s="40"/>
      <c r="F628" s="40"/>
      <c r="G628" s="40"/>
      <c r="H628" s="40"/>
      <c r="I628" s="40"/>
      <c r="J628" s="40"/>
      <c r="K628" s="132">
        <f t="shared" si="10"/>
        <v>0</v>
      </c>
    </row>
    <row r="629" spans="2:11" ht="13.5" customHeight="1">
      <c r="B629" s="20" t="s">
        <v>263</v>
      </c>
      <c r="C629" s="17">
        <v>7500</v>
      </c>
      <c r="D629" s="40"/>
      <c r="E629" s="40"/>
      <c r="F629" s="40"/>
      <c r="G629" s="40"/>
      <c r="H629" s="40"/>
      <c r="I629" s="40"/>
      <c r="J629" s="40"/>
      <c r="K629" s="132">
        <f t="shared" si="10"/>
        <v>0</v>
      </c>
    </row>
    <row r="630" spans="2:11" ht="13.5" customHeight="1">
      <c r="B630" s="20" t="s">
        <v>265</v>
      </c>
      <c r="C630" s="17">
        <v>7700</v>
      </c>
      <c r="D630" s="40"/>
      <c r="E630" s="40"/>
      <c r="F630" s="40"/>
      <c r="G630" s="40"/>
      <c r="H630" s="40"/>
      <c r="I630" s="40"/>
      <c r="J630" s="40"/>
      <c r="K630" s="132">
        <f t="shared" si="10"/>
        <v>0</v>
      </c>
    </row>
    <row r="631" spans="2:11" ht="13.5" customHeight="1">
      <c r="B631" s="14" t="s">
        <v>495</v>
      </c>
      <c r="C631" s="71">
        <v>7800</v>
      </c>
      <c r="D631" s="40"/>
      <c r="E631" s="40"/>
      <c r="F631" s="40"/>
      <c r="G631" s="40"/>
      <c r="H631" s="40"/>
      <c r="I631" s="40"/>
      <c r="J631" s="40"/>
      <c r="K631" s="132">
        <f t="shared" si="10"/>
        <v>0</v>
      </c>
    </row>
    <row r="632" spans="2:11" ht="13.5" customHeight="1">
      <c r="B632" s="20" t="s">
        <v>266</v>
      </c>
      <c r="C632" s="17">
        <v>7900</v>
      </c>
      <c r="D632" s="40"/>
      <c r="E632" s="40"/>
      <c r="F632" s="40"/>
      <c r="G632" s="40"/>
      <c r="H632" s="40"/>
      <c r="I632" s="40"/>
      <c r="J632" s="40"/>
      <c r="K632" s="132">
        <f t="shared" si="10"/>
        <v>0</v>
      </c>
    </row>
    <row r="633" spans="2:11" ht="13.5" customHeight="1">
      <c r="B633" s="20" t="s">
        <v>267</v>
      </c>
      <c r="C633" s="17">
        <v>8100</v>
      </c>
      <c r="D633" s="40"/>
      <c r="E633" s="40"/>
      <c r="F633" s="40"/>
      <c r="G633" s="40"/>
      <c r="H633" s="40"/>
      <c r="I633" s="40"/>
      <c r="J633" s="40"/>
      <c r="K633" s="132">
        <f t="shared" si="10"/>
        <v>0</v>
      </c>
    </row>
    <row r="634" spans="2:12" ht="13.5" customHeight="1">
      <c r="B634" s="14" t="s">
        <v>268</v>
      </c>
      <c r="C634" s="11">
        <v>8200</v>
      </c>
      <c r="D634" s="40"/>
      <c r="E634" s="40"/>
      <c r="F634" s="40"/>
      <c r="G634" s="40"/>
      <c r="H634" s="40"/>
      <c r="I634" s="40"/>
      <c r="J634" s="40"/>
      <c r="K634" s="132">
        <f t="shared" si="10"/>
        <v>0</v>
      </c>
      <c r="L634" s="6"/>
    </row>
    <row r="635" spans="2:11" ht="13.5" customHeight="1">
      <c r="B635" s="20" t="s">
        <v>269</v>
      </c>
      <c r="C635" s="17">
        <v>9100</v>
      </c>
      <c r="D635" s="40"/>
      <c r="E635" s="40"/>
      <c r="F635" s="40"/>
      <c r="G635" s="40"/>
      <c r="H635" s="40"/>
      <c r="I635" s="40"/>
      <c r="J635" s="40"/>
      <c r="K635" s="132">
        <f t="shared" si="10"/>
        <v>0</v>
      </c>
    </row>
    <row r="636" spans="2:11" ht="13.5" customHeight="1">
      <c r="B636" s="60" t="s">
        <v>27</v>
      </c>
      <c r="C636" s="67"/>
      <c r="D636" s="318"/>
      <c r="E636" s="318"/>
      <c r="F636" s="318"/>
      <c r="G636" s="318"/>
      <c r="H636" s="318"/>
      <c r="I636" s="78"/>
      <c r="J636" s="318"/>
      <c r="K636" s="80"/>
    </row>
    <row r="637" spans="2:11" ht="13.5" customHeight="1">
      <c r="B637" s="20" t="s">
        <v>262</v>
      </c>
      <c r="C637" s="17">
        <v>7420</v>
      </c>
      <c r="D637" s="310"/>
      <c r="E637" s="310"/>
      <c r="F637" s="310"/>
      <c r="G637" s="310"/>
      <c r="H637" s="310"/>
      <c r="I637" s="40"/>
      <c r="J637" s="310"/>
      <c r="K637" s="132">
        <f t="shared" si="10"/>
        <v>0</v>
      </c>
    </row>
    <row r="638" spans="2:11" ht="13.5" customHeight="1">
      <c r="B638" s="20" t="s">
        <v>271</v>
      </c>
      <c r="C638" s="17">
        <v>9300</v>
      </c>
      <c r="D638" s="310"/>
      <c r="E638" s="310"/>
      <c r="F638" s="310"/>
      <c r="G638" s="310"/>
      <c r="H638" s="310"/>
      <c r="I638" s="40"/>
      <c r="J638" s="310"/>
      <c r="K638" s="132">
        <f>SUM(D638:J638)</f>
        <v>0</v>
      </c>
    </row>
    <row r="639" spans="2:11" ht="13.5" customHeight="1">
      <c r="B639" s="15" t="s">
        <v>273</v>
      </c>
      <c r="C639" s="67"/>
      <c r="D639" s="90">
        <f>ROUND(SUM(D619:D635),2)</f>
        <v>0</v>
      </c>
      <c r="E639" s="130">
        <f>ROUND(SUM(E619:E635),2)</f>
        <v>0</v>
      </c>
      <c r="F639" s="130">
        <f>ROUND(SUM(F619:F635),2)</f>
        <v>0</v>
      </c>
      <c r="G639" s="130">
        <f>ROUND(SUM(G619:G635),2)</f>
        <v>0</v>
      </c>
      <c r="H639" s="130">
        <f>ROUND(SUM(H619:H635),2)</f>
        <v>0</v>
      </c>
      <c r="I639" s="130">
        <f>ROUND(SUM(I619:I635)+SUM(I637:I638),2)</f>
        <v>0</v>
      </c>
      <c r="J639" s="130">
        <f>ROUND(SUM(J619:J635),2)</f>
        <v>0</v>
      </c>
      <c r="K639" s="129">
        <f>ROUND(SUM(D639:J639),2)</f>
        <v>0</v>
      </c>
    </row>
    <row r="640" spans="2:11" ht="13.5" customHeight="1">
      <c r="B640" s="91" t="s">
        <v>45</v>
      </c>
      <c r="C640" s="228"/>
      <c r="D640" s="319"/>
      <c r="E640" s="319"/>
      <c r="F640" s="319"/>
      <c r="G640" s="319"/>
      <c r="H640" s="319"/>
      <c r="I640" s="319"/>
      <c r="J640" s="319"/>
      <c r="K640" s="122">
        <f>ROUND(D615-K639,2)</f>
        <v>0</v>
      </c>
    </row>
    <row r="641" spans="2:4" ht="38.25" customHeight="1">
      <c r="B641" s="161" t="s">
        <v>460</v>
      </c>
      <c r="C641" s="168"/>
      <c r="D641" s="160"/>
    </row>
    <row r="642" spans="2:4" ht="12.75">
      <c r="B642" s="26" t="s">
        <v>32</v>
      </c>
      <c r="C642" s="11">
        <v>3740</v>
      </c>
      <c r="D642" s="21"/>
    </row>
    <row r="643" spans="2:4" ht="12.75">
      <c r="B643" s="23" t="s">
        <v>91</v>
      </c>
      <c r="C643" s="27"/>
      <c r="D643" s="76"/>
    </row>
    <row r="644" spans="2:4" ht="12.75">
      <c r="B644" s="20" t="s">
        <v>302</v>
      </c>
      <c r="C644" s="19">
        <v>3610</v>
      </c>
      <c r="D644" s="40"/>
    </row>
    <row r="645" spans="2:4" ht="12.75">
      <c r="B645" s="20" t="s">
        <v>274</v>
      </c>
      <c r="C645" s="19">
        <v>3620</v>
      </c>
      <c r="D645" s="40"/>
    </row>
    <row r="646" spans="2:4" ht="12.75">
      <c r="B646" s="20" t="s">
        <v>275</v>
      </c>
      <c r="C646" s="19">
        <v>3630</v>
      </c>
      <c r="D646" s="40"/>
    </row>
    <row r="647" spans="2:4" ht="12.75">
      <c r="B647" s="28" t="s">
        <v>303</v>
      </c>
      <c r="C647" s="228">
        <v>3650</v>
      </c>
      <c r="D647" s="77"/>
    </row>
    <row r="648" spans="2:4" ht="12.75">
      <c r="B648" s="28" t="s">
        <v>277</v>
      </c>
      <c r="C648" s="228">
        <v>3660</v>
      </c>
      <c r="D648" s="77"/>
    </row>
    <row r="649" spans="2:4" ht="12.75">
      <c r="B649" s="28" t="s">
        <v>278</v>
      </c>
      <c r="C649" s="228">
        <v>3670</v>
      </c>
      <c r="D649" s="77"/>
    </row>
    <row r="650" spans="2:4" ht="12.75">
      <c r="B650" s="28" t="s">
        <v>279</v>
      </c>
      <c r="C650" s="228">
        <v>3690</v>
      </c>
      <c r="D650" s="77"/>
    </row>
    <row r="651" spans="2:4" ht="12.75">
      <c r="B651" s="20" t="s">
        <v>280</v>
      </c>
      <c r="C651" s="19">
        <v>3600</v>
      </c>
      <c r="D651" s="126">
        <f>ROUND(SUM(D644:D650),2)</f>
        <v>0</v>
      </c>
    </row>
    <row r="652" spans="2:4" ht="12.75">
      <c r="B652" s="23" t="s">
        <v>34</v>
      </c>
      <c r="C652" s="27"/>
      <c r="D652" s="76"/>
    </row>
    <row r="653" spans="2:4" ht="12.75">
      <c r="B653" s="20" t="s">
        <v>304</v>
      </c>
      <c r="C653" s="17">
        <v>910</v>
      </c>
      <c r="D653" s="40"/>
    </row>
    <row r="654" spans="2:4" ht="12.75">
      <c r="B654" s="20" t="s">
        <v>281</v>
      </c>
      <c r="C654" s="17">
        <v>920</v>
      </c>
      <c r="D654" s="40"/>
    </row>
    <row r="655" spans="2:4" ht="12.75">
      <c r="B655" s="20" t="s">
        <v>282</v>
      </c>
      <c r="C655" s="17">
        <v>930</v>
      </c>
      <c r="D655" s="40"/>
    </row>
    <row r="656" spans="2:4" ht="12.75">
      <c r="B656" s="28" t="s">
        <v>303</v>
      </c>
      <c r="C656" s="29">
        <v>950</v>
      </c>
      <c r="D656" s="77"/>
    </row>
    <row r="657" spans="2:4" ht="12.75">
      <c r="B657" s="28" t="s">
        <v>284</v>
      </c>
      <c r="C657" s="29">
        <v>960</v>
      </c>
      <c r="D657" s="77"/>
    </row>
    <row r="658" spans="2:4" ht="12.75">
      <c r="B658" s="28" t="s">
        <v>285</v>
      </c>
      <c r="C658" s="29">
        <v>970</v>
      </c>
      <c r="D658" s="77"/>
    </row>
    <row r="659" spans="2:4" ht="12.75">
      <c r="B659" s="20" t="s">
        <v>286</v>
      </c>
      <c r="C659" s="19">
        <v>990</v>
      </c>
      <c r="D659" s="40"/>
    </row>
    <row r="660" spans="2:4" ht="12.75">
      <c r="B660" s="20" t="s">
        <v>287</v>
      </c>
      <c r="C660" s="19">
        <v>9700</v>
      </c>
      <c r="D660" s="126">
        <f>ROUND(SUM(D653:D659),2)</f>
        <v>0</v>
      </c>
    </row>
    <row r="661" spans="2:4" ht="12.75">
      <c r="B661" s="24" t="s">
        <v>167</v>
      </c>
      <c r="C661" s="196"/>
      <c r="D661" s="122">
        <f>ROUND(D642+D651+D660,2)</f>
        <v>0</v>
      </c>
    </row>
    <row r="662" spans="2:4" ht="12.75">
      <c r="B662" s="24" t="s">
        <v>114</v>
      </c>
      <c r="C662" s="196"/>
      <c r="D662" s="122">
        <f>ROUND(K640+D661,2)</f>
        <v>0</v>
      </c>
    </row>
    <row r="663" spans="2:4" ht="12.75">
      <c r="B663" s="26" t="str">
        <f>B145</f>
        <v>Fund Balance, July 1, 2013</v>
      </c>
      <c r="C663" s="31">
        <v>2800</v>
      </c>
      <c r="D663" s="40"/>
    </row>
    <row r="664" spans="2:4" ht="12.75">
      <c r="B664" s="26" t="s">
        <v>40</v>
      </c>
      <c r="C664" s="31">
        <v>2891</v>
      </c>
      <c r="D664" s="40"/>
    </row>
    <row r="665" spans="2:4" ht="12.75">
      <c r="B665" s="148" t="s">
        <v>372</v>
      </c>
      <c r="C665" s="151"/>
      <c r="D665" s="88"/>
    </row>
    <row r="666" spans="2:4" ht="12.75">
      <c r="B666" s="14" t="s">
        <v>373</v>
      </c>
      <c r="C666" s="73">
        <v>2710</v>
      </c>
      <c r="D666" s="21"/>
    </row>
    <row r="667" spans="2:4" ht="12.75">
      <c r="B667" s="3" t="s">
        <v>374</v>
      </c>
      <c r="C667" s="31">
        <v>2720</v>
      </c>
      <c r="D667" s="40"/>
    </row>
    <row r="668" spans="2:4" ht="12.75">
      <c r="B668" s="3" t="s">
        <v>375</v>
      </c>
      <c r="C668" s="31">
        <v>2730</v>
      </c>
      <c r="D668" s="40"/>
    </row>
    <row r="669" spans="2:4" ht="12.75">
      <c r="B669" s="3" t="s">
        <v>376</v>
      </c>
      <c r="C669" s="31">
        <v>2740</v>
      </c>
      <c r="D669" s="40"/>
    </row>
    <row r="670" spans="2:4" ht="12.75">
      <c r="B670" s="3" t="s">
        <v>377</v>
      </c>
      <c r="C670" s="31">
        <v>2750</v>
      </c>
      <c r="D670" s="22"/>
    </row>
    <row r="671" spans="2:4" ht="12.75">
      <c r="B671" s="34" t="str">
        <f>B153</f>
        <v>Fund Balance, June 30, 2014</v>
      </c>
      <c r="C671" s="100">
        <v>2700</v>
      </c>
      <c r="D671" s="127">
        <f>ROUND(SUM(D666:D670),2)</f>
        <v>0</v>
      </c>
    </row>
    <row r="672" spans="2:4" ht="12.75">
      <c r="B672" s="9"/>
      <c r="C672" s="9"/>
      <c r="D672" s="9"/>
    </row>
    <row r="673" spans="2:4" ht="12.75">
      <c r="B673" s="9" t="s">
        <v>38</v>
      </c>
      <c r="C673" s="9"/>
      <c r="D673" s="6"/>
    </row>
    <row r="676" spans="1:10" ht="12.75">
      <c r="A676" s="9" t="s">
        <v>126</v>
      </c>
      <c r="B676" s="110" t="str">
        <f>$B$1</f>
        <v>DISTRICT SCHOOL BOARD OF OKEECHOBEE COUNTY</v>
      </c>
      <c r="C676" s="9"/>
      <c r="D676" s="9"/>
      <c r="E676" s="9"/>
      <c r="F676" s="42"/>
      <c r="G676" s="234"/>
      <c r="H676" s="43"/>
      <c r="I676" s="6"/>
      <c r="J676" s="43"/>
    </row>
    <row r="677" spans="2:11" ht="12.75">
      <c r="B677" s="44" t="s">
        <v>556</v>
      </c>
      <c r="C677" s="9"/>
      <c r="D677" s="9"/>
      <c r="E677" s="9"/>
      <c r="F677" s="42"/>
      <c r="G677" s="43"/>
      <c r="H677" s="43"/>
      <c r="I677" s="6"/>
      <c r="J677" s="6"/>
      <c r="K677" s="43" t="s">
        <v>177</v>
      </c>
    </row>
    <row r="678" spans="2:11" ht="12.75">
      <c r="B678" s="298" t="str">
        <f>B4</f>
        <v>For the Fiscal Year Ended June 30, 2014</v>
      </c>
      <c r="C678" s="225"/>
      <c r="D678" s="225"/>
      <c r="E678" s="225"/>
      <c r="F678" s="225"/>
      <c r="G678" s="225"/>
      <c r="H678" s="235"/>
      <c r="I678" s="236"/>
      <c r="J678" s="236"/>
      <c r="K678" s="285" t="s">
        <v>76</v>
      </c>
    </row>
    <row r="679" spans="2:20" s="237" customFormat="1" ht="25.5">
      <c r="B679" s="335"/>
      <c r="C679" s="322" t="s">
        <v>461</v>
      </c>
      <c r="D679" s="7" t="s">
        <v>361</v>
      </c>
      <c r="E679" s="7" t="s">
        <v>362</v>
      </c>
      <c r="F679" s="7" t="s">
        <v>666</v>
      </c>
      <c r="G679" s="7" t="s">
        <v>363</v>
      </c>
      <c r="H679" s="7" t="s">
        <v>364</v>
      </c>
      <c r="I679" s="7" t="s">
        <v>365</v>
      </c>
      <c r="J679" s="7" t="s">
        <v>401</v>
      </c>
      <c r="K679" s="322" t="s">
        <v>24</v>
      </c>
      <c r="S679" s="1"/>
      <c r="T679" s="293"/>
    </row>
    <row r="680" spans="2:20" ht="12.75">
      <c r="B680" s="336"/>
      <c r="C680" s="323"/>
      <c r="D680" s="238" t="s">
        <v>385</v>
      </c>
      <c r="E680" s="238" t="s">
        <v>386</v>
      </c>
      <c r="F680" s="238" t="s">
        <v>387</v>
      </c>
      <c r="G680" s="238" t="s">
        <v>388</v>
      </c>
      <c r="H680" s="238" t="s">
        <v>389</v>
      </c>
      <c r="I680" s="238" t="s">
        <v>390</v>
      </c>
      <c r="J680" s="238" t="s">
        <v>391</v>
      </c>
      <c r="K680" s="323"/>
      <c r="S680" s="237"/>
      <c r="T680" s="295"/>
    </row>
    <row r="681" spans="2:11" ht="28.5" customHeight="1">
      <c r="B681" s="159" t="s">
        <v>47</v>
      </c>
      <c r="C681" s="71"/>
      <c r="D681" s="126"/>
      <c r="E681" s="126"/>
      <c r="F681" s="126"/>
      <c r="G681" s="126"/>
      <c r="H681" s="126"/>
      <c r="I681" s="126"/>
      <c r="J681" s="126"/>
      <c r="K681" s="126"/>
    </row>
    <row r="682" spans="2:11" ht="12.75">
      <c r="B682" s="170" t="s">
        <v>214</v>
      </c>
      <c r="C682" s="152"/>
      <c r="D682" s="167"/>
      <c r="E682" s="167"/>
      <c r="F682" s="167"/>
      <c r="G682" s="167"/>
      <c r="H682" s="167"/>
      <c r="I682" s="167"/>
      <c r="J682" s="167"/>
      <c r="K682" s="167"/>
    </row>
    <row r="683" spans="2:11" ht="12" customHeight="1">
      <c r="B683" s="3" t="s">
        <v>61</v>
      </c>
      <c r="C683" s="31">
        <v>3199</v>
      </c>
      <c r="D683" s="40"/>
      <c r="E683" s="40"/>
      <c r="F683" s="40"/>
      <c r="G683" s="40"/>
      <c r="H683" s="40"/>
      <c r="I683" s="40"/>
      <c r="J683" s="40"/>
      <c r="K683" s="132">
        <f>ROUND(SUM(D683:J683),2)</f>
        <v>0</v>
      </c>
    </row>
    <row r="684" spans="2:11" ht="15" customHeight="1">
      <c r="B684" s="34" t="s">
        <v>117</v>
      </c>
      <c r="C684" s="100">
        <v>3299</v>
      </c>
      <c r="D684" s="40"/>
      <c r="E684" s="40"/>
      <c r="F684" s="40"/>
      <c r="G684" s="40"/>
      <c r="H684" s="40"/>
      <c r="I684" s="40"/>
      <c r="J684" s="40"/>
      <c r="K684" s="132">
        <f>ROUND(SUM(D684:J684),2)</f>
        <v>0</v>
      </c>
    </row>
    <row r="685" spans="2:11" ht="12" customHeight="1">
      <c r="B685" s="60" t="s">
        <v>9</v>
      </c>
      <c r="C685" s="46"/>
      <c r="D685" s="84"/>
      <c r="E685" s="84"/>
      <c r="F685" s="84"/>
      <c r="G685" s="84"/>
      <c r="H685" s="84"/>
      <c r="I685" s="84"/>
      <c r="J685" s="84"/>
      <c r="K685" s="84"/>
    </row>
    <row r="686" spans="2:11" ht="15" customHeight="1">
      <c r="B686" s="192" t="s">
        <v>48</v>
      </c>
      <c r="C686" s="17">
        <v>3322</v>
      </c>
      <c r="D686" s="40">
        <v>212822.74</v>
      </c>
      <c r="E686" s="40"/>
      <c r="F686" s="40"/>
      <c r="G686" s="40"/>
      <c r="H686" s="40"/>
      <c r="I686" s="40"/>
      <c r="J686" s="40"/>
      <c r="K686" s="132">
        <f>ROUND(SUM(D686:J686),2)</f>
        <v>212822.74</v>
      </c>
    </row>
    <row r="687" spans="2:11" ht="15" customHeight="1">
      <c r="B687" s="192" t="s">
        <v>50</v>
      </c>
      <c r="C687" s="17">
        <v>3326</v>
      </c>
      <c r="D687" s="40">
        <v>9.26</v>
      </c>
      <c r="E687" s="40"/>
      <c r="F687" s="40"/>
      <c r="G687" s="40"/>
      <c r="H687" s="40"/>
      <c r="I687" s="40"/>
      <c r="J687" s="40"/>
      <c r="K687" s="132">
        <f>ROUND(SUM(D687:J687),2)</f>
        <v>9.26</v>
      </c>
    </row>
    <row r="688" spans="2:11" ht="15" customHeight="1">
      <c r="B688" s="192" t="s">
        <v>187</v>
      </c>
      <c r="C688" s="17">
        <v>3341</v>
      </c>
      <c r="D688" s="40"/>
      <c r="E688" s="40"/>
      <c r="F688" s="40"/>
      <c r="G688" s="40"/>
      <c r="H688" s="40"/>
      <c r="I688" s="40"/>
      <c r="J688" s="40"/>
      <c r="K688" s="132">
        <f>ROUND(SUM(D688:J688),2)</f>
        <v>0</v>
      </c>
    </row>
    <row r="689" spans="2:11" ht="15" customHeight="1">
      <c r="B689" s="192" t="s">
        <v>294</v>
      </c>
      <c r="C689" s="17">
        <v>3399</v>
      </c>
      <c r="D689" s="40"/>
      <c r="E689" s="40"/>
      <c r="F689" s="40"/>
      <c r="G689" s="40"/>
      <c r="H689" s="40"/>
      <c r="I689" s="40"/>
      <c r="J689" s="40"/>
      <c r="K689" s="132">
        <f>ROUND(SUM(D689:J689),2)</f>
        <v>0</v>
      </c>
    </row>
    <row r="690" spans="2:11" ht="15" customHeight="1">
      <c r="B690" s="194" t="s">
        <v>315</v>
      </c>
      <c r="C690" s="228">
        <v>3300</v>
      </c>
      <c r="D690" s="126">
        <f aca="true" t="shared" si="11" ref="D690:J690">ROUND(SUM(D686:D689),2)</f>
        <v>212832</v>
      </c>
      <c r="E690" s="131">
        <f t="shared" si="11"/>
        <v>0</v>
      </c>
      <c r="F690" s="131">
        <f t="shared" si="11"/>
        <v>0</v>
      </c>
      <c r="G690" s="131">
        <f t="shared" si="11"/>
        <v>0</v>
      </c>
      <c r="H690" s="131">
        <f t="shared" si="11"/>
        <v>0</v>
      </c>
      <c r="I690" s="131">
        <f t="shared" si="11"/>
        <v>0</v>
      </c>
      <c r="J690" s="131">
        <f t="shared" si="11"/>
        <v>0</v>
      </c>
      <c r="K690" s="126">
        <f>ROUND(SUM(D690:J690),2)</f>
        <v>212832</v>
      </c>
    </row>
    <row r="691" spans="2:11" ht="12" customHeight="1">
      <c r="B691" s="239" t="s">
        <v>10</v>
      </c>
      <c r="C691" s="240"/>
      <c r="D691" s="80"/>
      <c r="E691" s="80"/>
      <c r="F691" s="80"/>
      <c r="G691" s="80"/>
      <c r="H691" s="80"/>
      <c r="I691" s="80"/>
      <c r="J691" s="80"/>
      <c r="K691" s="80"/>
    </row>
    <row r="692" spans="2:11" ht="12" customHeight="1">
      <c r="B692" s="192" t="s">
        <v>410</v>
      </c>
      <c r="C692" s="17">
        <v>3412</v>
      </c>
      <c r="D692" s="40"/>
      <c r="E692" s="40"/>
      <c r="F692" s="40"/>
      <c r="G692" s="40"/>
      <c r="H692" s="40"/>
      <c r="I692" s="40"/>
      <c r="J692" s="40"/>
      <c r="K692" s="132">
        <f aca="true" t="shared" si="12" ref="K692:K706">ROUND(SUM(D692:J692),2)</f>
        <v>0</v>
      </c>
    </row>
    <row r="693" spans="2:11" ht="15" customHeight="1">
      <c r="B693" s="192" t="s">
        <v>445</v>
      </c>
      <c r="C693" s="17">
        <v>3418</v>
      </c>
      <c r="D693" s="40"/>
      <c r="E693" s="40"/>
      <c r="F693" s="40"/>
      <c r="G693" s="40"/>
      <c r="H693" s="40"/>
      <c r="I693" s="40"/>
      <c r="J693" s="40"/>
      <c r="K693" s="132">
        <f t="shared" si="12"/>
        <v>0</v>
      </c>
    </row>
    <row r="694" spans="2:11" ht="15" customHeight="1">
      <c r="B694" s="192" t="s">
        <v>446</v>
      </c>
      <c r="C694" s="17">
        <v>3419</v>
      </c>
      <c r="D694" s="40"/>
      <c r="E694" s="40"/>
      <c r="F694" s="40"/>
      <c r="G694" s="40"/>
      <c r="H694" s="40"/>
      <c r="I694" s="40"/>
      <c r="J694" s="40"/>
      <c r="K694" s="132">
        <f t="shared" si="12"/>
        <v>0</v>
      </c>
    </row>
    <row r="695" spans="2:11" ht="15" customHeight="1">
      <c r="B695" s="192" t="s">
        <v>51</v>
      </c>
      <c r="C695" s="17">
        <v>3421</v>
      </c>
      <c r="D695" s="40"/>
      <c r="E695" s="40"/>
      <c r="F695" s="40"/>
      <c r="G695" s="40"/>
      <c r="H695" s="40"/>
      <c r="I695" s="40"/>
      <c r="J695" s="40"/>
      <c r="K695" s="132">
        <f t="shared" si="12"/>
        <v>0</v>
      </c>
    </row>
    <row r="696" spans="2:11" ht="15" customHeight="1">
      <c r="B696" s="192" t="s">
        <v>236</v>
      </c>
      <c r="C696" s="17">
        <v>3422</v>
      </c>
      <c r="D696" s="40"/>
      <c r="E696" s="40"/>
      <c r="F696" s="40"/>
      <c r="G696" s="40"/>
      <c r="H696" s="40"/>
      <c r="I696" s="40"/>
      <c r="J696" s="40"/>
      <c r="K696" s="132">
        <f t="shared" si="12"/>
        <v>0</v>
      </c>
    </row>
    <row r="697" spans="2:11" ht="15" customHeight="1">
      <c r="B697" s="192" t="s">
        <v>52</v>
      </c>
      <c r="C697" s="17">
        <v>3423</v>
      </c>
      <c r="D697" s="40"/>
      <c r="E697" s="40"/>
      <c r="F697" s="40"/>
      <c r="G697" s="40"/>
      <c r="H697" s="40"/>
      <c r="I697" s="40"/>
      <c r="J697" s="40"/>
      <c r="K697" s="132">
        <f t="shared" si="12"/>
        <v>0</v>
      </c>
    </row>
    <row r="698" spans="2:11" ht="15" customHeight="1">
      <c r="B698" s="192" t="s">
        <v>53</v>
      </c>
      <c r="C698" s="17">
        <v>3431</v>
      </c>
      <c r="D698" s="40"/>
      <c r="E698" s="40"/>
      <c r="F698" s="40"/>
      <c r="G698" s="40"/>
      <c r="H698" s="40"/>
      <c r="I698" s="40"/>
      <c r="J698" s="40"/>
      <c r="K698" s="132">
        <f t="shared" si="12"/>
        <v>0</v>
      </c>
    </row>
    <row r="699" spans="2:11" ht="15" customHeight="1">
      <c r="B699" s="192" t="s">
        <v>119</v>
      </c>
      <c r="C699" s="17">
        <v>3432</v>
      </c>
      <c r="D699" s="40"/>
      <c r="E699" s="40"/>
      <c r="F699" s="40"/>
      <c r="G699" s="40"/>
      <c r="H699" s="40"/>
      <c r="I699" s="40"/>
      <c r="J699" s="40"/>
      <c r="K699" s="132">
        <f t="shared" si="12"/>
        <v>0</v>
      </c>
    </row>
    <row r="700" spans="2:11" ht="15" customHeight="1">
      <c r="B700" s="192" t="s">
        <v>170</v>
      </c>
      <c r="C700" s="17">
        <v>3433</v>
      </c>
      <c r="D700" s="40"/>
      <c r="E700" s="40"/>
      <c r="F700" s="40"/>
      <c r="G700" s="40"/>
      <c r="H700" s="40"/>
      <c r="I700" s="40"/>
      <c r="J700" s="40"/>
      <c r="K700" s="132">
        <f t="shared" si="12"/>
        <v>0</v>
      </c>
    </row>
    <row r="701" spans="2:11" ht="15" customHeight="1">
      <c r="B701" s="192" t="s">
        <v>572</v>
      </c>
      <c r="C701" s="17">
        <v>3440</v>
      </c>
      <c r="D701" s="40"/>
      <c r="E701" s="40"/>
      <c r="F701" s="40"/>
      <c r="G701" s="40"/>
      <c r="H701" s="40"/>
      <c r="I701" s="40"/>
      <c r="J701" s="40"/>
      <c r="K701" s="132">
        <f t="shared" si="12"/>
        <v>0</v>
      </c>
    </row>
    <row r="702" spans="2:11" ht="15" customHeight="1">
      <c r="B702" s="192" t="s">
        <v>189</v>
      </c>
      <c r="C702" s="17">
        <v>3495</v>
      </c>
      <c r="D702" s="40"/>
      <c r="E702" s="40"/>
      <c r="F702" s="40"/>
      <c r="G702" s="40"/>
      <c r="H702" s="40"/>
      <c r="I702" s="40"/>
      <c r="J702" s="40"/>
      <c r="K702" s="132">
        <f t="shared" si="12"/>
        <v>0</v>
      </c>
    </row>
    <row r="703" spans="2:11" ht="15" customHeight="1">
      <c r="B703" s="192" t="s">
        <v>54</v>
      </c>
      <c r="C703" s="17">
        <v>3496</v>
      </c>
      <c r="D703" s="40"/>
      <c r="E703" s="40"/>
      <c r="F703" s="40"/>
      <c r="G703" s="40"/>
      <c r="H703" s="40"/>
      <c r="I703" s="40"/>
      <c r="J703" s="40"/>
      <c r="K703" s="132">
        <f t="shared" si="12"/>
        <v>0</v>
      </c>
    </row>
    <row r="704" spans="2:11" ht="15" customHeight="1">
      <c r="B704" s="192" t="s">
        <v>252</v>
      </c>
      <c r="C704" s="17">
        <v>3497</v>
      </c>
      <c r="D704" s="40"/>
      <c r="E704" s="40"/>
      <c r="F704" s="40"/>
      <c r="G704" s="40"/>
      <c r="H704" s="40"/>
      <c r="I704" s="40"/>
      <c r="J704" s="40"/>
      <c r="K704" s="132">
        <f t="shared" si="12"/>
        <v>0</v>
      </c>
    </row>
    <row r="705" spans="2:11" ht="15" customHeight="1">
      <c r="B705" s="192" t="s">
        <v>316</v>
      </c>
      <c r="C705" s="19">
        <v>3400</v>
      </c>
      <c r="D705" s="126">
        <f aca="true" t="shared" si="13" ref="D705:J705">ROUND(SUM(D692:D704),2)</f>
        <v>0</v>
      </c>
      <c r="E705" s="126">
        <f t="shared" si="13"/>
        <v>0</v>
      </c>
      <c r="F705" s="126">
        <f t="shared" si="13"/>
        <v>0</v>
      </c>
      <c r="G705" s="126">
        <f t="shared" si="13"/>
        <v>0</v>
      </c>
      <c r="H705" s="126">
        <f t="shared" si="13"/>
        <v>0</v>
      </c>
      <c r="I705" s="126">
        <f t="shared" si="13"/>
        <v>0</v>
      </c>
      <c r="J705" s="126">
        <f t="shared" si="13"/>
        <v>0</v>
      </c>
      <c r="K705" s="131">
        <f t="shared" si="12"/>
        <v>0</v>
      </c>
    </row>
    <row r="706" spans="2:11" ht="15" customHeight="1">
      <c r="B706" s="241" t="s">
        <v>255</v>
      </c>
      <c r="C706" s="19">
        <v>3000</v>
      </c>
      <c r="D706" s="126">
        <f aca="true" t="shared" si="14" ref="D706:J706">ROUND(D690+D705+D683+D684,2)</f>
        <v>212832</v>
      </c>
      <c r="E706" s="131">
        <f t="shared" si="14"/>
        <v>0</v>
      </c>
      <c r="F706" s="131">
        <f t="shared" si="14"/>
        <v>0</v>
      </c>
      <c r="G706" s="131">
        <f t="shared" si="14"/>
        <v>0</v>
      </c>
      <c r="H706" s="131">
        <f t="shared" si="14"/>
        <v>0</v>
      </c>
      <c r="I706" s="131">
        <f t="shared" si="14"/>
        <v>0</v>
      </c>
      <c r="J706" s="131">
        <f t="shared" si="14"/>
        <v>0</v>
      </c>
      <c r="K706" s="126">
        <f t="shared" si="12"/>
        <v>212832</v>
      </c>
    </row>
    <row r="707" spans="2:11" ht="28.5" customHeight="1">
      <c r="B707" s="159" t="s">
        <v>25</v>
      </c>
      <c r="C707" s="71"/>
      <c r="D707" s="126"/>
      <c r="E707" s="126"/>
      <c r="F707" s="126"/>
      <c r="G707" s="126"/>
      <c r="H707" s="126"/>
      <c r="I707" s="126"/>
      <c r="J707" s="126"/>
      <c r="K707" s="126"/>
    </row>
    <row r="708" spans="2:11" ht="12.75">
      <c r="B708" s="242" t="s">
        <v>462</v>
      </c>
      <c r="C708" s="61"/>
      <c r="D708" s="80"/>
      <c r="E708" s="80"/>
      <c r="F708" s="80"/>
      <c r="G708" s="80"/>
      <c r="H708" s="80"/>
      <c r="I708" s="80"/>
      <c r="J708" s="80"/>
      <c r="K708" s="80"/>
    </row>
    <row r="709" spans="2:11" ht="12" customHeight="1">
      <c r="B709" s="192" t="s">
        <v>55</v>
      </c>
      <c r="C709" s="17">
        <v>710</v>
      </c>
      <c r="D709" s="40">
        <v>170000</v>
      </c>
      <c r="E709" s="40"/>
      <c r="F709" s="40"/>
      <c r="G709" s="40"/>
      <c r="H709" s="40"/>
      <c r="I709" s="40"/>
      <c r="J709" s="40"/>
      <c r="K709" s="132">
        <f aca="true" t="shared" si="15" ref="K709:K714">ROUND(SUM(D709:J709),2)</f>
        <v>170000</v>
      </c>
    </row>
    <row r="710" spans="2:11" ht="15" customHeight="1">
      <c r="B710" s="192" t="s">
        <v>56</v>
      </c>
      <c r="C710" s="17">
        <v>720</v>
      </c>
      <c r="D710" s="40">
        <v>47000</v>
      </c>
      <c r="E710" s="40"/>
      <c r="F710" s="40"/>
      <c r="G710" s="40"/>
      <c r="H710" s="40"/>
      <c r="I710" s="40"/>
      <c r="J710" s="40"/>
      <c r="K710" s="132">
        <f t="shared" si="15"/>
        <v>47000</v>
      </c>
    </row>
    <row r="711" spans="2:11" ht="15" customHeight="1">
      <c r="B711" s="192" t="s">
        <v>57</v>
      </c>
      <c r="C711" s="17">
        <v>730</v>
      </c>
      <c r="D711" s="40">
        <v>3657.2</v>
      </c>
      <c r="E711" s="40"/>
      <c r="F711" s="40"/>
      <c r="G711" s="40"/>
      <c r="H711" s="40"/>
      <c r="I711" s="40"/>
      <c r="J711" s="40"/>
      <c r="K711" s="132">
        <f t="shared" si="15"/>
        <v>3657.2</v>
      </c>
    </row>
    <row r="712" spans="2:11" ht="15" customHeight="1">
      <c r="B712" s="192" t="s">
        <v>452</v>
      </c>
      <c r="C712" s="17">
        <v>790</v>
      </c>
      <c r="D712" s="40"/>
      <c r="E712" s="40"/>
      <c r="F712" s="40"/>
      <c r="G712" s="40"/>
      <c r="H712" s="40"/>
      <c r="I712" s="40"/>
      <c r="J712" s="40"/>
      <c r="K712" s="132">
        <f t="shared" si="15"/>
        <v>0</v>
      </c>
    </row>
    <row r="713" spans="2:11" ht="15" customHeight="1">
      <c r="B713" s="243" t="s">
        <v>273</v>
      </c>
      <c r="C713" s="67"/>
      <c r="D713" s="126">
        <f aca="true" t="shared" si="16" ref="D713:J713">ROUND(SUM(D709:D712),2)</f>
        <v>220657.2</v>
      </c>
      <c r="E713" s="131">
        <f t="shared" si="16"/>
        <v>0</v>
      </c>
      <c r="F713" s="131">
        <f t="shared" si="16"/>
        <v>0</v>
      </c>
      <c r="G713" s="131">
        <f t="shared" si="16"/>
        <v>0</v>
      </c>
      <c r="H713" s="131">
        <f t="shared" si="16"/>
        <v>0</v>
      </c>
      <c r="I713" s="131">
        <f t="shared" si="16"/>
        <v>0</v>
      </c>
      <c r="J713" s="131">
        <f t="shared" si="16"/>
        <v>0</v>
      </c>
      <c r="K713" s="131">
        <f t="shared" si="15"/>
        <v>220657.2</v>
      </c>
    </row>
    <row r="714" spans="2:11" ht="15" customHeight="1">
      <c r="B714" s="244" t="s">
        <v>29</v>
      </c>
      <c r="C714" s="92"/>
      <c r="D714" s="126">
        <f aca="true" t="shared" si="17" ref="D714:J714">ROUND(D706-D713,2)</f>
        <v>-7825.2</v>
      </c>
      <c r="E714" s="126">
        <f t="shared" si="17"/>
        <v>0</v>
      </c>
      <c r="F714" s="126">
        <f t="shared" si="17"/>
        <v>0</v>
      </c>
      <c r="G714" s="126">
        <f t="shared" si="17"/>
        <v>0</v>
      </c>
      <c r="H714" s="126">
        <f t="shared" si="17"/>
        <v>0</v>
      </c>
      <c r="I714" s="126">
        <f t="shared" si="17"/>
        <v>0</v>
      </c>
      <c r="J714" s="126">
        <f t="shared" si="17"/>
        <v>0</v>
      </c>
      <c r="K714" s="126">
        <f t="shared" si="15"/>
        <v>-7825.2</v>
      </c>
    </row>
    <row r="715" spans="2:11" ht="39.75" customHeight="1">
      <c r="B715" s="161" t="s">
        <v>463</v>
      </c>
      <c r="C715" s="290" t="s">
        <v>454</v>
      </c>
      <c r="D715" s="289" t="s">
        <v>562</v>
      </c>
      <c r="E715" s="289" t="s">
        <v>563</v>
      </c>
      <c r="F715" s="289" t="s">
        <v>564</v>
      </c>
      <c r="G715" s="289" t="s">
        <v>565</v>
      </c>
      <c r="H715" s="289" t="s">
        <v>566</v>
      </c>
      <c r="I715" s="289" t="s">
        <v>567</v>
      </c>
      <c r="J715" s="289" t="s">
        <v>568</v>
      </c>
      <c r="K715" s="160" t="s">
        <v>24</v>
      </c>
    </row>
    <row r="716" spans="2:11" ht="12.75">
      <c r="B716" s="193" t="s">
        <v>411</v>
      </c>
      <c r="C716" s="94">
        <v>3710</v>
      </c>
      <c r="D716" s="21"/>
      <c r="E716" s="21"/>
      <c r="F716" s="21"/>
      <c r="G716" s="21"/>
      <c r="H716" s="21"/>
      <c r="I716" s="21"/>
      <c r="J716" s="21"/>
      <c r="K716" s="127">
        <f aca="true" t="shared" si="18" ref="K716:K731">ROUND(SUM(D716:J716),2)</f>
        <v>0</v>
      </c>
    </row>
    <row r="717" spans="2:11" ht="15" customHeight="1">
      <c r="B717" s="193" t="s">
        <v>115</v>
      </c>
      <c r="C717" s="17">
        <v>3791</v>
      </c>
      <c r="D717" s="40"/>
      <c r="E717" s="40"/>
      <c r="F717" s="40"/>
      <c r="G717" s="40"/>
      <c r="H717" s="40"/>
      <c r="I717" s="40"/>
      <c r="J717" s="40"/>
      <c r="K717" s="132">
        <f t="shared" si="18"/>
        <v>0</v>
      </c>
    </row>
    <row r="718" spans="2:11" ht="15" customHeight="1">
      <c r="B718" s="192" t="s">
        <v>413</v>
      </c>
      <c r="C718" s="17">
        <v>891</v>
      </c>
      <c r="D718" s="40"/>
      <c r="E718" s="40"/>
      <c r="F718" s="40"/>
      <c r="G718" s="40"/>
      <c r="H718" s="40"/>
      <c r="I718" s="40"/>
      <c r="J718" s="40"/>
      <c r="K718" s="132">
        <f t="shared" si="18"/>
        <v>0</v>
      </c>
    </row>
    <row r="719" spans="2:11" ht="15" customHeight="1">
      <c r="B719" s="193" t="s">
        <v>484</v>
      </c>
      <c r="C719" s="17">
        <v>3750</v>
      </c>
      <c r="D719" s="40"/>
      <c r="E719" s="40"/>
      <c r="F719" s="40"/>
      <c r="G719" s="40"/>
      <c r="H719" s="40"/>
      <c r="I719" s="40"/>
      <c r="J719" s="40"/>
      <c r="K719" s="132">
        <f t="shared" si="18"/>
        <v>0</v>
      </c>
    </row>
    <row r="720" spans="2:11" ht="15" customHeight="1">
      <c r="B720" s="193" t="s">
        <v>485</v>
      </c>
      <c r="C720" s="17">
        <v>3793</v>
      </c>
      <c r="D720" s="40"/>
      <c r="E720" s="40"/>
      <c r="F720" s="40"/>
      <c r="G720" s="40"/>
      <c r="H720" s="40"/>
      <c r="I720" s="40"/>
      <c r="J720" s="40"/>
      <c r="K720" s="132">
        <f t="shared" si="18"/>
        <v>0</v>
      </c>
    </row>
    <row r="721" spans="2:11" ht="15" customHeight="1">
      <c r="B721" s="192" t="s">
        <v>486</v>
      </c>
      <c r="C721" s="17">
        <v>893</v>
      </c>
      <c r="D721" s="40"/>
      <c r="E721" s="40"/>
      <c r="F721" s="40"/>
      <c r="G721" s="40"/>
      <c r="H721" s="40"/>
      <c r="I721" s="40"/>
      <c r="J721" s="40"/>
      <c r="K721" s="132">
        <f t="shared" si="18"/>
        <v>0</v>
      </c>
    </row>
    <row r="722" spans="2:11" ht="15" customHeight="1">
      <c r="B722" s="193" t="s">
        <v>186</v>
      </c>
      <c r="C722" s="17">
        <v>3720</v>
      </c>
      <c r="D722" s="40"/>
      <c r="E722" s="40"/>
      <c r="F722" s="40"/>
      <c r="G722" s="40"/>
      <c r="H722" s="40"/>
      <c r="I722" s="40"/>
      <c r="J722" s="40"/>
      <c r="K722" s="132">
        <f t="shared" si="18"/>
        <v>0</v>
      </c>
    </row>
    <row r="723" spans="2:11" ht="15" customHeight="1">
      <c r="B723" s="193" t="s">
        <v>58</v>
      </c>
      <c r="C723" s="17">
        <v>3760</v>
      </c>
      <c r="D723" s="40"/>
      <c r="E723" s="40"/>
      <c r="F723" s="40"/>
      <c r="G723" s="40"/>
      <c r="H723" s="40"/>
      <c r="I723" s="40"/>
      <c r="J723" s="40"/>
      <c r="K723" s="132">
        <f t="shared" si="18"/>
        <v>0</v>
      </c>
    </row>
    <row r="724" spans="2:11" ht="15" customHeight="1">
      <c r="B724" s="193" t="s">
        <v>412</v>
      </c>
      <c r="C724" s="17">
        <v>3715</v>
      </c>
      <c r="D724" s="40"/>
      <c r="E724" s="40"/>
      <c r="F724" s="40"/>
      <c r="G724" s="40"/>
      <c r="H724" s="40"/>
      <c r="I724" s="40"/>
      <c r="J724" s="40"/>
      <c r="K724" s="132">
        <f t="shared" si="18"/>
        <v>0</v>
      </c>
    </row>
    <row r="725" spans="2:11" ht="15" customHeight="1">
      <c r="B725" s="193" t="s">
        <v>116</v>
      </c>
      <c r="C725" s="17">
        <v>3792</v>
      </c>
      <c r="D725" s="40"/>
      <c r="E725" s="40"/>
      <c r="F725" s="40"/>
      <c r="G725" s="40"/>
      <c r="H725" s="40"/>
      <c r="I725" s="40"/>
      <c r="J725" s="40"/>
      <c r="K725" s="132">
        <f t="shared" si="18"/>
        <v>0</v>
      </c>
    </row>
    <row r="726" spans="2:11" ht="15" customHeight="1">
      <c r="B726" s="192" t="s">
        <v>414</v>
      </c>
      <c r="C726" s="17">
        <v>892</v>
      </c>
      <c r="D726" s="40"/>
      <c r="E726" s="40"/>
      <c r="F726" s="40"/>
      <c r="G726" s="40"/>
      <c r="H726" s="40"/>
      <c r="I726" s="40"/>
      <c r="J726" s="40"/>
      <c r="K726" s="132">
        <f t="shared" si="18"/>
        <v>0</v>
      </c>
    </row>
    <row r="727" spans="2:11" ht="15" customHeight="1">
      <c r="B727" s="192" t="s">
        <v>450</v>
      </c>
      <c r="C727" s="17">
        <v>761</v>
      </c>
      <c r="D727" s="40"/>
      <c r="E727" s="40"/>
      <c r="F727" s="40"/>
      <c r="G727" s="40"/>
      <c r="H727" s="40"/>
      <c r="I727" s="40"/>
      <c r="J727" s="40"/>
      <c r="K727" s="132">
        <f t="shared" si="18"/>
        <v>0</v>
      </c>
    </row>
    <row r="728" spans="2:11" ht="15" customHeight="1">
      <c r="B728" s="193" t="s">
        <v>503</v>
      </c>
      <c r="C728" s="17">
        <v>3755</v>
      </c>
      <c r="D728" s="40"/>
      <c r="E728" s="40"/>
      <c r="F728" s="40"/>
      <c r="G728" s="40"/>
      <c r="H728" s="40"/>
      <c r="I728" s="40"/>
      <c r="J728" s="40"/>
      <c r="K728" s="132">
        <f t="shared" si="18"/>
        <v>0</v>
      </c>
    </row>
    <row r="729" spans="2:11" ht="15" customHeight="1">
      <c r="B729" s="193" t="s">
        <v>487</v>
      </c>
      <c r="C729" s="17">
        <v>3794</v>
      </c>
      <c r="D729" s="40"/>
      <c r="E729" s="40"/>
      <c r="F729" s="40"/>
      <c r="G729" s="40"/>
      <c r="H729" s="40"/>
      <c r="I729" s="40"/>
      <c r="J729" s="40"/>
      <c r="K729" s="132">
        <f t="shared" si="18"/>
        <v>0</v>
      </c>
    </row>
    <row r="730" spans="2:11" ht="15" customHeight="1">
      <c r="B730" s="194" t="s">
        <v>502</v>
      </c>
      <c r="C730" s="71">
        <v>894</v>
      </c>
      <c r="D730" s="22"/>
      <c r="E730" s="22"/>
      <c r="F730" s="22"/>
      <c r="G730" s="22"/>
      <c r="H730" s="22"/>
      <c r="I730" s="22"/>
      <c r="J730" s="22"/>
      <c r="K730" s="132">
        <f t="shared" si="18"/>
        <v>0</v>
      </c>
    </row>
    <row r="731" spans="2:11" ht="15" customHeight="1">
      <c r="B731" s="192" t="s">
        <v>449</v>
      </c>
      <c r="C731" s="17">
        <v>762</v>
      </c>
      <c r="D731" s="40"/>
      <c r="E731" s="40"/>
      <c r="F731" s="40"/>
      <c r="G731" s="40"/>
      <c r="H731" s="40"/>
      <c r="I731" s="40"/>
      <c r="J731" s="40"/>
      <c r="K731" s="132">
        <f t="shared" si="18"/>
        <v>0</v>
      </c>
    </row>
    <row r="732" spans="2:11" ht="12.75">
      <c r="B732" s="195" t="s">
        <v>33</v>
      </c>
      <c r="C732" s="61"/>
      <c r="D732" s="78"/>
      <c r="E732" s="80"/>
      <c r="F732" s="78"/>
      <c r="G732" s="78"/>
      <c r="H732" s="78"/>
      <c r="I732" s="78"/>
      <c r="J732" s="78"/>
      <c r="K732" s="80"/>
    </row>
    <row r="733" spans="2:11" ht="12.75">
      <c r="B733" s="192" t="s">
        <v>302</v>
      </c>
      <c r="C733" s="17">
        <v>3610</v>
      </c>
      <c r="D733" s="40"/>
      <c r="E733" s="40"/>
      <c r="F733" s="40"/>
      <c r="G733" s="40"/>
      <c r="H733" s="40"/>
      <c r="I733" s="40"/>
      <c r="J733" s="40"/>
      <c r="K733" s="132">
        <f aca="true" t="shared" si="19" ref="K733:K740">ROUND(SUM(D733:J733),2)</f>
        <v>0</v>
      </c>
    </row>
    <row r="734" spans="2:11" ht="15" customHeight="1">
      <c r="B734" s="192" t="s">
        <v>275</v>
      </c>
      <c r="C734" s="17">
        <v>3630</v>
      </c>
      <c r="D734" s="40"/>
      <c r="E734" s="40"/>
      <c r="F734" s="40"/>
      <c r="G734" s="40"/>
      <c r="H734" s="40"/>
      <c r="I734" s="40"/>
      <c r="J734" s="40"/>
      <c r="K734" s="132">
        <f t="shared" si="19"/>
        <v>0</v>
      </c>
    </row>
    <row r="735" spans="2:11" ht="15" customHeight="1">
      <c r="B735" s="192" t="s">
        <v>276</v>
      </c>
      <c r="C735" s="17">
        <v>3640</v>
      </c>
      <c r="D735" s="22"/>
      <c r="E735" s="22"/>
      <c r="F735" s="22"/>
      <c r="G735" s="22"/>
      <c r="H735" s="22"/>
      <c r="I735" s="22"/>
      <c r="J735" s="40"/>
      <c r="K735" s="132">
        <f t="shared" si="19"/>
        <v>0</v>
      </c>
    </row>
    <row r="736" spans="2:11" ht="15" customHeight="1">
      <c r="B736" s="192" t="s">
        <v>303</v>
      </c>
      <c r="C736" s="17">
        <v>3650</v>
      </c>
      <c r="D736" s="22"/>
      <c r="E736" s="22"/>
      <c r="F736" s="22"/>
      <c r="G736" s="22"/>
      <c r="H736" s="22"/>
      <c r="I736" s="22"/>
      <c r="J736" s="40"/>
      <c r="K736" s="132">
        <f t="shared" si="19"/>
        <v>0</v>
      </c>
    </row>
    <row r="737" spans="2:11" ht="15" customHeight="1">
      <c r="B737" s="192" t="s">
        <v>277</v>
      </c>
      <c r="C737" s="17">
        <v>3660</v>
      </c>
      <c r="D737" s="22"/>
      <c r="E737" s="22"/>
      <c r="F737" s="22"/>
      <c r="G737" s="22"/>
      <c r="H737" s="22"/>
      <c r="I737" s="22"/>
      <c r="J737" s="40"/>
      <c r="K737" s="132">
        <f t="shared" si="19"/>
        <v>0</v>
      </c>
    </row>
    <row r="738" spans="2:11" ht="15" customHeight="1">
      <c r="B738" s="192" t="s">
        <v>278</v>
      </c>
      <c r="C738" s="17">
        <v>3670</v>
      </c>
      <c r="D738" s="22"/>
      <c r="E738" s="22"/>
      <c r="F738" s="22"/>
      <c r="G738" s="22"/>
      <c r="H738" s="22"/>
      <c r="I738" s="22"/>
      <c r="J738" s="40"/>
      <c r="K738" s="132">
        <f t="shared" si="19"/>
        <v>0</v>
      </c>
    </row>
    <row r="739" spans="2:11" ht="15" customHeight="1">
      <c r="B739" s="192" t="s">
        <v>279</v>
      </c>
      <c r="C739" s="17">
        <v>3690</v>
      </c>
      <c r="D739" s="22"/>
      <c r="E739" s="22"/>
      <c r="F739" s="22"/>
      <c r="G739" s="22"/>
      <c r="H739" s="22"/>
      <c r="I739" s="22"/>
      <c r="J739" s="40"/>
      <c r="K739" s="132">
        <f t="shared" si="19"/>
        <v>0</v>
      </c>
    </row>
    <row r="740" spans="2:11" ht="15" customHeight="1">
      <c r="B740" s="192" t="s">
        <v>280</v>
      </c>
      <c r="C740" s="19">
        <v>3600</v>
      </c>
      <c r="D740" s="126">
        <f aca="true" t="shared" si="20" ref="D740:J740">ROUND(SUM(D733:D739),2)</f>
        <v>0</v>
      </c>
      <c r="E740" s="131">
        <f t="shared" si="20"/>
        <v>0</v>
      </c>
      <c r="F740" s="131">
        <f t="shared" si="20"/>
        <v>0</v>
      </c>
      <c r="G740" s="131">
        <f t="shared" si="20"/>
        <v>0</v>
      </c>
      <c r="H740" s="131">
        <f t="shared" si="20"/>
        <v>0</v>
      </c>
      <c r="I740" s="131">
        <f t="shared" si="20"/>
        <v>0</v>
      </c>
      <c r="J740" s="131">
        <f t="shared" si="20"/>
        <v>0</v>
      </c>
      <c r="K740" s="126">
        <f t="shared" si="19"/>
        <v>0</v>
      </c>
    </row>
    <row r="741" spans="2:11" ht="12.75">
      <c r="B741" s="195" t="s">
        <v>34</v>
      </c>
      <c r="C741" s="61"/>
      <c r="D741" s="80"/>
      <c r="E741" s="80"/>
      <c r="F741" s="80"/>
      <c r="G741" s="80"/>
      <c r="H741" s="80"/>
      <c r="I741" s="80"/>
      <c r="J741" s="80"/>
      <c r="K741" s="80"/>
    </row>
    <row r="742" spans="2:11" ht="12.75">
      <c r="B742" s="192" t="s">
        <v>304</v>
      </c>
      <c r="C742" s="94">
        <v>910</v>
      </c>
      <c r="D742" s="21"/>
      <c r="E742" s="21"/>
      <c r="F742" s="21"/>
      <c r="G742" s="21"/>
      <c r="H742" s="21"/>
      <c r="I742" s="21"/>
      <c r="J742" s="40"/>
      <c r="K742" s="132">
        <f aca="true" t="shared" si="21" ref="K742:K760">ROUND(SUM(D742:J742),2)</f>
        <v>0</v>
      </c>
    </row>
    <row r="743" spans="2:11" ht="15" customHeight="1">
      <c r="B743" s="194" t="s">
        <v>282</v>
      </c>
      <c r="C743" s="71">
        <v>930</v>
      </c>
      <c r="D743" s="22"/>
      <c r="E743" s="22"/>
      <c r="F743" s="22"/>
      <c r="G743" s="22"/>
      <c r="H743" s="22"/>
      <c r="I743" s="22"/>
      <c r="J743" s="40"/>
      <c r="K743" s="132">
        <f t="shared" si="21"/>
        <v>0</v>
      </c>
    </row>
    <row r="744" spans="2:11" ht="15" customHeight="1">
      <c r="B744" s="194" t="s">
        <v>283</v>
      </c>
      <c r="C744" s="71">
        <v>940</v>
      </c>
      <c r="D744" s="22"/>
      <c r="E744" s="22"/>
      <c r="F744" s="22"/>
      <c r="G744" s="22"/>
      <c r="H744" s="22"/>
      <c r="I744" s="22"/>
      <c r="J744" s="40"/>
      <c r="K744" s="132">
        <f t="shared" si="21"/>
        <v>0</v>
      </c>
    </row>
    <row r="745" spans="2:11" ht="15" customHeight="1">
      <c r="B745" s="192" t="s">
        <v>303</v>
      </c>
      <c r="C745" s="17">
        <v>950</v>
      </c>
      <c r="D745" s="40"/>
      <c r="E745" s="40"/>
      <c r="F745" s="40"/>
      <c r="G745" s="40"/>
      <c r="H745" s="40"/>
      <c r="I745" s="40"/>
      <c r="J745" s="40"/>
      <c r="K745" s="132">
        <f t="shared" si="21"/>
        <v>0</v>
      </c>
    </row>
    <row r="746" spans="2:11" ht="15" customHeight="1">
      <c r="B746" s="192" t="s">
        <v>284</v>
      </c>
      <c r="C746" s="17">
        <v>960</v>
      </c>
      <c r="D746" s="40"/>
      <c r="E746" s="40"/>
      <c r="F746" s="40"/>
      <c r="G746" s="40"/>
      <c r="H746" s="40"/>
      <c r="I746" s="40"/>
      <c r="J746" s="40"/>
      <c r="K746" s="132">
        <f t="shared" si="21"/>
        <v>0</v>
      </c>
    </row>
    <row r="747" spans="2:11" ht="15" customHeight="1">
      <c r="B747" s="192" t="s">
        <v>285</v>
      </c>
      <c r="C747" s="17">
        <v>970</v>
      </c>
      <c r="D747" s="22"/>
      <c r="E747" s="22"/>
      <c r="F747" s="22"/>
      <c r="G747" s="22"/>
      <c r="H747" s="22"/>
      <c r="I747" s="22"/>
      <c r="J747" s="40"/>
      <c r="K747" s="132">
        <f t="shared" si="21"/>
        <v>0</v>
      </c>
    </row>
    <row r="748" spans="2:11" ht="15" customHeight="1">
      <c r="B748" s="192" t="s">
        <v>286</v>
      </c>
      <c r="C748" s="17">
        <v>990</v>
      </c>
      <c r="D748" s="22"/>
      <c r="E748" s="22"/>
      <c r="F748" s="22"/>
      <c r="G748" s="22"/>
      <c r="H748" s="22"/>
      <c r="I748" s="22"/>
      <c r="J748" s="40"/>
      <c r="K748" s="132">
        <f t="shared" si="21"/>
        <v>0</v>
      </c>
    </row>
    <row r="749" spans="2:11" ht="15" customHeight="1">
      <c r="B749" s="192" t="s">
        <v>287</v>
      </c>
      <c r="C749" s="19">
        <v>9700</v>
      </c>
      <c r="D749" s="126">
        <f aca="true" t="shared" si="22" ref="D749:J749">ROUND(SUM(D742:D748),2)</f>
        <v>0</v>
      </c>
      <c r="E749" s="131">
        <f t="shared" si="22"/>
        <v>0</v>
      </c>
      <c r="F749" s="131">
        <f t="shared" si="22"/>
        <v>0</v>
      </c>
      <c r="G749" s="131">
        <f t="shared" si="22"/>
        <v>0</v>
      </c>
      <c r="H749" s="131">
        <f t="shared" si="22"/>
        <v>0</v>
      </c>
      <c r="I749" s="131">
        <f t="shared" si="22"/>
        <v>0</v>
      </c>
      <c r="J749" s="131">
        <f t="shared" si="22"/>
        <v>0</v>
      </c>
      <c r="K749" s="126">
        <f t="shared" si="21"/>
        <v>0</v>
      </c>
    </row>
    <row r="750" spans="2:11" ht="15" customHeight="1">
      <c r="B750" s="241" t="s">
        <v>167</v>
      </c>
      <c r="C750" s="19"/>
      <c r="D750" s="126">
        <f aca="true" t="shared" si="23" ref="D750:J750">ROUND(SUM(D716:D731)+D740+D749,2)</f>
        <v>0</v>
      </c>
      <c r="E750" s="126">
        <f t="shared" si="23"/>
        <v>0</v>
      </c>
      <c r="F750" s="126">
        <f t="shared" si="23"/>
        <v>0</v>
      </c>
      <c r="G750" s="126">
        <f t="shared" si="23"/>
        <v>0</v>
      </c>
      <c r="H750" s="126">
        <f t="shared" si="23"/>
        <v>0</v>
      </c>
      <c r="I750" s="126">
        <f t="shared" si="23"/>
        <v>0</v>
      </c>
      <c r="J750" s="126">
        <f t="shared" si="23"/>
        <v>0</v>
      </c>
      <c r="K750" s="126">
        <f t="shared" si="21"/>
        <v>0</v>
      </c>
    </row>
    <row r="751" spans="2:11" ht="15" customHeight="1">
      <c r="B751" s="241" t="s">
        <v>120</v>
      </c>
      <c r="C751" s="19"/>
      <c r="D751" s="126">
        <f aca="true" t="shared" si="24" ref="D751:J751">ROUND(D714+D750,2)</f>
        <v>-7825.2</v>
      </c>
      <c r="E751" s="131">
        <f t="shared" si="24"/>
        <v>0</v>
      </c>
      <c r="F751" s="131">
        <f t="shared" si="24"/>
        <v>0</v>
      </c>
      <c r="G751" s="131">
        <f t="shared" si="24"/>
        <v>0</v>
      </c>
      <c r="H751" s="131">
        <f t="shared" si="24"/>
        <v>0</v>
      </c>
      <c r="I751" s="131">
        <f t="shared" si="24"/>
        <v>0</v>
      </c>
      <c r="J751" s="131">
        <f t="shared" si="24"/>
        <v>0</v>
      </c>
      <c r="K751" s="131">
        <f t="shared" si="21"/>
        <v>-7825.2</v>
      </c>
    </row>
    <row r="752" spans="2:11" ht="15" customHeight="1">
      <c r="B752" s="26" t="str">
        <f>B145</f>
        <v>Fund Balance, July 1, 2013</v>
      </c>
      <c r="C752" s="31">
        <v>2800</v>
      </c>
      <c r="D752" s="21">
        <v>28017.16</v>
      </c>
      <c r="E752" s="21"/>
      <c r="F752" s="21"/>
      <c r="G752" s="21"/>
      <c r="H752" s="21"/>
      <c r="I752" s="21"/>
      <c r="J752" s="40"/>
      <c r="K752" s="132">
        <f t="shared" si="21"/>
        <v>28017.16</v>
      </c>
    </row>
    <row r="753" spans="2:11" ht="15" customHeight="1">
      <c r="B753" s="26" t="s">
        <v>400</v>
      </c>
      <c r="C753" s="27">
        <v>2891</v>
      </c>
      <c r="D753" s="133"/>
      <c r="E753" s="133"/>
      <c r="F753" s="133"/>
      <c r="G753" s="133"/>
      <c r="H753" s="133"/>
      <c r="I753" s="133"/>
      <c r="J753" s="93"/>
      <c r="K753" s="80">
        <f t="shared" si="21"/>
        <v>0</v>
      </c>
    </row>
    <row r="754" spans="2:11" ht="15" customHeight="1">
      <c r="B754" s="148" t="s">
        <v>372</v>
      </c>
      <c r="C754" s="25"/>
      <c r="D754" s="134"/>
      <c r="E754" s="103"/>
      <c r="F754" s="103"/>
      <c r="G754" s="103"/>
      <c r="H754" s="103"/>
      <c r="I754" s="103"/>
      <c r="J754" s="103"/>
      <c r="K754" s="90"/>
    </row>
    <row r="755" spans="2:11" ht="15" customHeight="1">
      <c r="B755" s="14" t="s">
        <v>373</v>
      </c>
      <c r="C755" s="11">
        <v>2710</v>
      </c>
      <c r="D755" s="135"/>
      <c r="E755" s="95"/>
      <c r="F755" s="95"/>
      <c r="G755" s="95"/>
      <c r="H755" s="95"/>
      <c r="I755" s="95"/>
      <c r="J755" s="95"/>
      <c r="K755" s="127">
        <f t="shared" si="21"/>
        <v>0</v>
      </c>
    </row>
    <row r="756" spans="2:11" ht="15" customHeight="1">
      <c r="B756" s="3" t="s">
        <v>374</v>
      </c>
      <c r="C756" s="31">
        <v>2720</v>
      </c>
      <c r="D756" s="21">
        <v>20191.96</v>
      </c>
      <c r="E756" s="21"/>
      <c r="F756" s="21"/>
      <c r="G756" s="21"/>
      <c r="H756" s="21"/>
      <c r="I756" s="21"/>
      <c r="J756" s="40"/>
      <c r="K756" s="132">
        <f t="shared" si="21"/>
        <v>20191.96</v>
      </c>
    </row>
    <row r="757" spans="2:11" ht="15" customHeight="1">
      <c r="B757" s="3" t="s">
        <v>375</v>
      </c>
      <c r="C757" s="31">
        <v>2730</v>
      </c>
      <c r="D757" s="22"/>
      <c r="E757" s="22"/>
      <c r="F757" s="22"/>
      <c r="G757" s="22"/>
      <c r="H757" s="22"/>
      <c r="I757" s="22"/>
      <c r="J757" s="40"/>
      <c r="K757" s="132">
        <f t="shared" si="21"/>
        <v>0</v>
      </c>
    </row>
    <row r="758" spans="2:11" ht="15" customHeight="1">
      <c r="B758" s="3" t="s">
        <v>376</v>
      </c>
      <c r="C758" s="31">
        <v>2740</v>
      </c>
      <c r="D758" s="22"/>
      <c r="E758" s="22"/>
      <c r="F758" s="22"/>
      <c r="G758" s="22"/>
      <c r="H758" s="22"/>
      <c r="I758" s="22"/>
      <c r="J758" s="40"/>
      <c r="K758" s="132">
        <f t="shared" si="21"/>
        <v>0</v>
      </c>
    </row>
    <row r="759" spans="2:11" ht="15" customHeight="1">
      <c r="B759" s="3" t="s">
        <v>377</v>
      </c>
      <c r="C759" s="31">
        <v>2750</v>
      </c>
      <c r="D759" s="22"/>
      <c r="E759" s="22"/>
      <c r="F759" s="22"/>
      <c r="G759" s="22"/>
      <c r="H759" s="22"/>
      <c r="I759" s="22"/>
      <c r="J759" s="22"/>
      <c r="K759" s="126">
        <f t="shared" si="21"/>
        <v>0</v>
      </c>
    </row>
    <row r="760" spans="2:11" ht="15" customHeight="1">
      <c r="B760" s="34" t="str">
        <f>B153</f>
        <v>Fund Balance, June 30, 2014</v>
      </c>
      <c r="C760" s="100">
        <v>2700</v>
      </c>
      <c r="D760" s="127">
        <f>ROUND(SUM(D755:D759),2)</f>
        <v>20191.96</v>
      </c>
      <c r="E760" s="127">
        <f aca="true" t="shared" si="25" ref="E760:J760">ROUND(SUM(E755:E759),2)</f>
        <v>0</v>
      </c>
      <c r="F760" s="127">
        <f t="shared" si="25"/>
        <v>0</v>
      </c>
      <c r="G760" s="127">
        <f t="shared" si="25"/>
        <v>0</v>
      </c>
      <c r="H760" s="127">
        <f t="shared" si="25"/>
        <v>0</v>
      </c>
      <c r="I760" s="127">
        <f t="shared" si="25"/>
        <v>0</v>
      </c>
      <c r="J760" s="127">
        <f t="shared" si="25"/>
        <v>0</v>
      </c>
      <c r="K760" s="127">
        <f t="shared" si="21"/>
        <v>20191.96</v>
      </c>
    </row>
    <row r="761" spans="2:11" ht="12.75">
      <c r="B761" s="9"/>
      <c r="C761" s="41"/>
      <c r="D761" s="8"/>
      <c r="E761" s="8"/>
      <c r="F761" s="8"/>
      <c r="G761" s="8"/>
      <c r="H761" s="8"/>
      <c r="I761" s="8"/>
      <c r="J761" s="8"/>
      <c r="K761" s="8"/>
    </row>
    <row r="762" spans="2:11" ht="16.5" customHeight="1">
      <c r="B762" s="56" t="s">
        <v>38</v>
      </c>
      <c r="C762" s="41"/>
      <c r="D762" s="9"/>
      <c r="E762" s="9"/>
      <c r="F762" s="9"/>
      <c r="G762" s="9"/>
      <c r="H762" s="41"/>
      <c r="I762" s="43"/>
      <c r="J762" s="43"/>
      <c r="K762" s="43"/>
    </row>
    <row r="765" spans="1:10" ht="12.75">
      <c r="A765" s="9" t="s">
        <v>127</v>
      </c>
      <c r="B765" s="110" t="str">
        <f>$B$1</f>
        <v>DISTRICT SCHOOL BOARD OF OKEECHOBEE COUNTY</v>
      </c>
      <c r="E765" s="35"/>
      <c r="F765" s="33"/>
      <c r="G765" s="33"/>
      <c r="H765" s="33"/>
      <c r="J765" s="32"/>
    </row>
    <row r="766" spans="2:14" ht="12.75">
      <c r="B766" s="110" t="s">
        <v>557</v>
      </c>
      <c r="E766" s="33"/>
      <c r="F766" s="106"/>
      <c r="G766" s="33"/>
      <c r="I766" s="33"/>
      <c r="J766" s="32"/>
      <c r="N766" s="33" t="s">
        <v>178</v>
      </c>
    </row>
    <row r="767" spans="2:14" ht="12.75">
      <c r="B767" s="298" t="str">
        <f>B4</f>
        <v>For the Fiscal Year Ended June 30, 2014</v>
      </c>
      <c r="C767" s="32"/>
      <c r="D767" s="32"/>
      <c r="G767" s="33"/>
      <c r="I767" s="33"/>
      <c r="K767" s="137"/>
      <c r="N767" s="43" t="s">
        <v>89</v>
      </c>
    </row>
    <row r="768" spans="2:20" s="237" customFormat="1" ht="38.25">
      <c r="B768" s="333" t="s">
        <v>47</v>
      </c>
      <c r="C768" s="332" t="s">
        <v>461</v>
      </c>
      <c r="D768" s="30" t="s">
        <v>358</v>
      </c>
      <c r="E768" s="30" t="s">
        <v>505</v>
      </c>
      <c r="F768" s="30" t="s">
        <v>650</v>
      </c>
      <c r="G768" s="30" t="s">
        <v>464</v>
      </c>
      <c r="H768" s="30" t="s">
        <v>465</v>
      </c>
      <c r="I768" s="30" t="s">
        <v>506</v>
      </c>
      <c r="J768" s="30" t="s">
        <v>667</v>
      </c>
      <c r="K768" s="30" t="s">
        <v>185</v>
      </c>
      <c r="L768" s="30" t="s">
        <v>466</v>
      </c>
      <c r="M768" s="245" t="s">
        <v>366</v>
      </c>
      <c r="N768" s="332" t="s">
        <v>73</v>
      </c>
      <c r="S768" s="1"/>
      <c r="T768" s="293"/>
    </row>
    <row r="769" spans="2:20" ht="12.75">
      <c r="B769" s="334"/>
      <c r="C769" s="332"/>
      <c r="D769" s="246">
        <v>310</v>
      </c>
      <c r="E769" s="247">
        <v>320</v>
      </c>
      <c r="F769" s="247">
        <v>330</v>
      </c>
      <c r="G769" s="247">
        <v>340</v>
      </c>
      <c r="H769" s="247">
        <v>350</v>
      </c>
      <c r="I769" s="247">
        <v>360</v>
      </c>
      <c r="J769" s="247">
        <v>370</v>
      </c>
      <c r="K769" s="247">
        <v>380</v>
      </c>
      <c r="L769" s="247">
        <v>390</v>
      </c>
      <c r="M769" s="247">
        <v>399</v>
      </c>
      <c r="N769" s="332"/>
      <c r="S769" s="237"/>
      <c r="T769" s="295"/>
    </row>
    <row r="770" spans="2:14" ht="15.75" customHeight="1">
      <c r="B770" s="23" t="s">
        <v>214</v>
      </c>
      <c r="C770" s="27"/>
      <c r="D770" s="206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</row>
    <row r="771" spans="2:14" ht="15.75" customHeight="1">
      <c r="B771" s="3" t="s">
        <v>61</v>
      </c>
      <c r="C771" s="31">
        <v>3199</v>
      </c>
      <c r="D771" s="82"/>
      <c r="E771" s="82"/>
      <c r="F771" s="82"/>
      <c r="G771" s="82"/>
      <c r="H771" s="82"/>
      <c r="I771" s="82"/>
      <c r="J771" s="93"/>
      <c r="K771" s="93"/>
      <c r="L771" s="93"/>
      <c r="M771" s="93"/>
      <c r="N771" s="80">
        <f>ROUND(SUM(D771:M771),2)</f>
        <v>0</v>
      </c>
    </row>
    <row r="772" spans="2:14" ht="15.75" customHeight="1">
      <c r="B772" s="232" t="s">
        <v>117</v>
      </c>
      <c r="C772" s="27">
        <v>3299</v>
      </c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126">
        <f>ROUND(SUM(D772:M772),2)</f>
        <v>0</v>
      </c>
    </row>
    <row r="773" spans="2:14" ht="15.75" customHeight="1">
      <c r="B773" s="148" t="s">
        <v>9</v>
      </c>
      <c r="C773" s="25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80"/>
    </row>
    <row r="774" spans="2:14" ht="15.75" customHeight="1">
      <c r="B774" s="14" t="s">
        <v>62</v>
      </c>
      <c r="C774" s="11">
        <v>3321</v>
      </c>
      <c r="D774" s="40"/>
      <c r="E774" s="40"/>
      <c r="F774" s="40"/>
      <c r="G774" s="40"/>
      <c r="H774" s="40"/>
      <c r="I774" s="40">
        <v>40899.47</v>
      </c>
      <c r="J774" s="40"/>
      <c r="K774" s="40"/>
      <c r="L774" s="40"/>
      <c r="M774" s="40"/>
      <c r="N774" s="127">
        <f aca="true" t="shared" si="26" ref="N774:N784">ROUND(SUM(D774:M774),2)</f>
        <v>40899.47</v>
      </c>
    </row>
    <row r="775" spans="2:14" ht="15.75" customHeight="1">
      <c r="B775" s="3" t="s">
        <v>49</v>
      </c>
      <c r="C775" s="31">
        <v>3325</v>
      </c>
      <c r="D775" s="40"/>
      <c r="E775" s="40"/>
      <c r="F775" s="40"/>
      <c r="G775" s="40"/>
      <c r="H775" s="40"/>
      <c r="I775" s="40">
        <v>1234.38</v>
      </c>
      <c r="J775" s="40"/>
      <c r="K775" s="40"/>
      <c r="L775" s="40"/>
      <c r="M775" s="40"/>
      <c r="N775" s="127">
        <f t="shared" si="26"/>
        <v>1234.38</v>
      </c>
    </row>
    <row r="776" spans="2:14" ht="15.75" customHeight="1">
      <c r="B776" s="3" t="s">
        <v>187</v>
      </c>
      <c r="C776" s="31">
        <v>3341</v>
      </c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127">
        <f t="shared" si="26"/>
        <v>0</v>
      </c>
    </row>
    <row r="777" spans="2:14" ht="15.75" customHeight="1">
      <c r="B777" s="3" t="s">
        <v>188</v>
      </c>
      <c r="C777" s="31">
        <v>3391</v>
      </c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127">
        <f t="shared" si="26"/>
        <v>0</v>
      </c>
    </row>
    <row r="778" spans="2:14" ht="15.75" customHeight="1">
      <c r="B778" s="3" t="s">
        <v>63</v>
      </c>
      <c r="C778" s="31">
        <v>3392</v>
      </c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127">
        <f t="shared" si="26"/>
        <v>0</v>
      </c>
    </row>
    <row r="779" spans="2:14" ht="15.75" customHeight="1">
      <c r="B779" s="20" t="s">
        <v>530</v>
      </c>
      <c r="C779" s="31">
        <v>3394</v>
      </c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127">
        <f t="shared" si="26"/>
        <v>0</v>
      </c>
    </row>
    <row r="780" spans="2:14" ht="15.75" customHeight="1">
      <c r="B780" s="20" t="s">
        <v>535</v>
      </c>
      <c r="C780" s="17">
        <v>3395</v>
      </c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127">
        <f t="shared" si="26"/>
        <v>0</v>
      </c>
    </row>
    <row r="781" spans="2:14" ht="15.75" customHeight="1">
      <c r="B781" s="20" t="s">
        <v>421</v>
      </c>
      <c r="C781" s="17">
        <v>3396</v>
      </c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127">
        <f t="shared" si="26"/>
        <v>0</v>
      </c>
    </row>
    <row r="782" spans="2:14" ht="15.75" customHeight="1">
      <c r="B782" s="20" t="s">
        <v>118</v>
      </c>
      <c r="C782" s="17">
        <v>3397</v>
      </c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127">
        <f t="shared" si="26"/>
        <v>0</v>
      </c>
    </row>
    <row r="783" spans="2:14" ht="15.75" customHeight="1">
      <c r="B783" s="20" t="s">
        <v>294</v>
      </c>
      <c r="C783" s="17">
        <v>3399</v>
      </c>
      <c r="D783" s="40"/>
      <c r="E783" s="40"/>
      <c r="F783" s="40"/>
      <c r="G783" s="40"/>
      <c r="H783" s="40"/>
      <c r="I783" s="40"/>
      <c r="J783" s="40"/>
      <c r="K783" s="40"/>
      <c r="L783" s="40">
        <v>34451.5</v>
      </c>
      <c r="M783" s="40"/>
      <c r="N783" s="127">
        <f t="shared" si="26"/>
        <v>34451.5</v>
      </c>
    </row>
    <row r="784" spans="2:14" ht="15.75" customHeight="1">
      <c r="B784" s="3" t="s">
        <v>315</v>
      </c>
      <c r="C784" s="196">
        <v>3300</v>
      </c>
      <c r="D784" s="122">
        <f aca="true" t="shared" si="27" ref="D784:M784">ROUND(SUM(D774:D783),2)</f>
        <v>0</v>
      </c>
      <c r="E784" s="124">
        <f t="shared" si="27"/>
        <v>0</v>
      </c>
      <c r="F784" s="124">
        <f t="shared" si="27"/>
        <v>0</v>
      </c>
      <c r="G784" s="124">
        <f t="shared" si="27"/>
        <v>0</v>
      </c>
      <c r="H784" s="124">
        <f t="shared" si="27"/>
        <v>0</v>
      </c>
      <c r="I784" s="124">
        <f t="shared" si="27"/>
        <v>42133.85</v>
      </c>
      <c r="J784" s="124">
        <f t="shared" si="27"/>
        <v>0</v>
      </c>
      <c r="K784" s="124">
        <f t="shared" si="27"/>
        <v>0</v>
      </c>
      <c r="L784" s="124">
        <f t="shared" si="27"/>
        <v>34451.5</v>
      </c>
      <c r="M784" s="124">
        <f t="shared" si="27"/>
        <v>0</v>
      </c>
      <c r="N784" s="131">
        <f t="shared" si="26"/>
        <v>76585.35</v>
      </c>
    </row>
    <row r="785" spans="2:14" ht="15.75" customHeight="1">
      <c r="B785" s="170" t="s">
        <v>10</v>
      </c>
      <c r="C785" s="248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80"/>
    </row>
    <row r="786" spans="2:14" ht="15.75" customHeight="1">
      <c r="B786" s="3" t="s">
        <v>64</v>
      </c>
      <c r="C786" s="31">
        <v>3413</v>
      </c>
      <c r="D786" s="40"/>
      <c r="E786" s="40"/>
      <c r="F786" s="40"/>
      <c r="G786" s="40"/>
      <c r="H786" s="40"/>
      <c r="I786" s="40"/>
      <c r="J786" s="40">
        <v>2386424.42</v>
      </c>
      <c r="K786" s="40"/>
      <c r="L786" s="40"/>
      <c r="M786" s="40"/>
      <c r="N786" s="127">
        <f aca="true" t="shared" si="28" ref="N786:N799">ROUND(SUM(D786:M786),2)</f>
        <v>2386424.42</v>
      </c>
    </row>
    <row r="787" spans="2:14" ht="15.75" customHeight="1">
      <c r="B787" s="3" t="s">
        <v>445</v>
      </c>
      <c r="C787" s="31">
        <v>3418</v>
      </c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127">
        <f t="shared" si="28"/>
        <v>0</v>
      </c>
    </row>
    <row r="788" spans="2:14" ht="15.75" customHeight="1">
      <c r="B788" s="3" t="s">
        <v>446</v>
      </c>
      <c r="C788" s="31">
        <v>3419</v>
      </c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127">
        <f t="shared" si="28"/>
        <v>0</v>
      </c>
    </row>
    <row r="789" spans="2:14" ht="15.75" customHeight="1">
      <c r="B789" s="3" t="s">
        <v>51</v>
      </c>
      <c r="C789" s="31">
        <v>3421</v>
      </c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127">
        <f t="shared" si="28"/>
        <v>0</v>
      </c>
    </row>
    <row r="790" spans="2:14" ht="15.75" customHeight="1">
      <c r="B790" s="20" t="s">
        <v>236</v>
      </c>
      <c r="C790" s="17">
        <v>3422</v>
      </c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127">
        <f t="shared" si="28"/>
        <v>0</v>
      </c>
    </row>
    <row r="791" spans="2:14" ht="15.75" customHeight="1">
      <c r="B791" s="20" t="s">
        <v>52</v>
      </c>
      <c r="C791" s="17">
        <v>3423</v>
      </c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127">
        <f t="shared" si="28"/>
        <v>0</v>
      </c>
    </row>
    <row r="792" spans="2:14" ht="15.75" customHeight="1">
      <c r="B792" s="3" t="s">
        <v>53</v>
      </c>
      <c r="C792" s="31">
        <v>3431</v>
      </c>
      <c r="D792" s="40"/>
      <c r="E792" s="40"/>
      <c r="F792" s="40"/>
      <c r="G792" s="40"/>
      <c r="H792" s="40"/>
      <c r="I792" s="40">
        <v>9.44</v>
      </c>
      <c r="J792" s="40">
        <v>3127.89</v>
      </c>
      <c r="K792" s="40"/>
      <c r="L792" s="40">
        <v>627.95</v>
      </c>
      <c r="M792" s="40"/>
      <c r="N792" s="127">
        <f t="shared" si="28"/>
        <v>3765.28</v>
      </c>
    </row>
    <row r="793" spans="2:14" ht="15.75" customHeight="1">
      <c r="B793" s="3" t="s">
        <v>119</v>
      </c>
      <c r="C793" s="31">
        <v>3432</v>
      </c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127">
        <f t="shared" si="28"/>
        <v>0</v>
      </c>
    </row>
    <row r="794" spans="2:14" ht="15.75" customHeight="1">
      <c r="B794" s="3" t="s">
        <v>170</v>
      </c>
      <c r="C794" s="31">
        <v>3433</v>
      </c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127">
        <f t="shared" si="28"/>
        <v>0</v>
      </c>
    </row>
    <row r="795" spans="2:14" ht="15.75" customHeight="1">
      <c r="B795" s="3" t="s">
        <v>572</v>
      </c>
      <c r="C795" s="31">
        <v>3440</v>
      </c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127">
        <f t="shared" si="28"/>
        <v>0</v>
      </c>
    </row>
    <row r="796" spans="2:14" ht="15.75" customHeight="1">
      <c r="B796" s="3" t="s">
        <v>189</v>
      </c>
      <c r="C796" s="31">
        <v>3495</v>
      </c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127">
        <f t="shared" si="28"/>
        <v>0</v>
      </c>
    </row>
    <row r="797" spans="2:14" ht="15.75" customHeight="1">
      <c r="B797" s="3" t="s">
        <v>54</v>
      </c>
      <c r="C797" s="31">
        <v>3496</v>
      </c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127">
        <f t="shared" si="28"/>
        <v>0</v>
      </c>
    </row>
    <row r="798" spans="2:14" ht="15.75" customHeight="1">
      <c r="B798" s="3" t="s">
        <v>316</v>
      </c>
      <c r="C798" s="196">
        <v>3400</v>
      </c>
      <c r="D798" s="122">
        <f aca="true" t="shared" si="29" ref="D798:I798">ROUND(SUM(D786:D797),2)</f>
        <v>0</v>
      </c>
      <c r="E798" s="124">
        <f t="shared" si="29"/>
        <v>0</v>
      </c>
      <c r="F798" s="124">
        <f t="shared" si="29"/>
        <v>0</v>
      </c>
      <c r="G798" s="124">
        <f t="shared" si="29"/>
        <v>0</v>
      </c>
      <c r="H798" s="124">
        <f t="shared" si="29"/>
        <v>0</v>
      </c>
      <c r="I798" s="124">
        <f t="shared" si="29"/>
        <v>9.44</v>
      </c>
      <c r="J798" s="124">
        <f>ROUND(SUM(J786:J797),2)</f>
        <v>2389552.31</v>
      </c>
      <c r="K798" s="124">
        <f>ROUND(SUM(K786:K797),2)</f>
        <v>0</v>
      </c>
      <c r="L798" s="124">
        <f>ROUND(SUM(L786:L797),2)</f>
        <v>627.95</v>
      </c>
      <c r="M798" s="124">
        <f>ROUND(SUM(M786:M797),2)</f>
        <v>0</v>
      </c>
      <c r="N798" s="131">
        <f t="shared" si="28"/>
        <v>2390189.7</v>
      </c>
    </row>
    <row r="799" spans="2:14" ht="15.75" customHeight="1">
      <c r="B799" s="24" t="s">
        <v>255</v>
      </c>
      <c r="C799" s="196">
        <v>3000</v>
      </c>
      <c r="D799" s="122">
        <f aca="true" t="shared" si="30" ref="D799:M799">ROUND(SUM(D771:D772)+D784+D798,2)</f>
        <v>0</v>
      </c>
      <c r="E799" s="124">
        <f t="shared" si="30"/>
        <v>0</v>
      </c>
      <c r="F799" s="124">
        <f t="shared" si="30"/>
        <v>0</v>
      </c>
      <c r="G799" s="124">
        <f t="shared" si="30"/>
        <v>0</v>
      </c>
      <c r="H799" s="124">
        <f t="shared" si="30"/>
        <v>0</v>
      </c>
      <c r="I799" s="124">
        <f t="shared" si="30"/>
        <v>42143.29</v>
      </c>
      <c r="J799" s="124">
        <f t="shared" si="30"/>
        <v>2389552.31</v>
      </c>
      <c r="K799" s="124">
        <f t="shared" si="30"/>
        <v>0</v>
      </c>
      <c r="L799" s="124">
        <f t="shared" si="30"/>
        <v>35079.45</v>
      </c>
      <c r="M799" s="124">
        <f t="shared" si="30"/>
        <v>0</v>
      </c>
      <c r="N799" s="131">
        <f t="shared" si="28"/>
        <v>2466775.05</v>
      </c>
    </row>
    <row r="800" spans="2:14" ht="38.25" customHeight="1">
      <c r="B800" s="203" t="s">
        <v>25</v>
      </c>
      <c r="C800" s="100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6"/>
    </row>
    <row r="801" spans="2:14" ht="15.75" customHeight="1">
      <c r="B801" s="170" t="s">
        <v>467</v>
      </c>
      <c r="C801" s="152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30"/>
    </row>
    <row r="802" spans="2:14" ht="15.75" customHeight="1">
      <c r="B802" s="3" t="s">
        <v>65</v>
      </c>
      <c r="C802" s="31">
        <v>610</v>
      </c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127">
        <f aca="true" t="shared" si="31" ref="N802:N810">ROUND(SUM(D802:M802),2)</f>
        <v>0</v>
      </c>
    </row>
    <row r="803" spans="2:14" ht="15.75" customHeight="1">
      <c r="B803" s="3" t="s">
        <v>496</v>
      </c>
      <c r="C803" s="31">
        <v>620</v>
      </c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127">
        <f t="shared" si="31"/>
        <v>0</v>
      </c>
    </row>
    <row r="804" spans="2:14" ht="15.75" customHeight="1">
      <c r="B804" s="3" t="s">
        <v>66</v>
      </c>
      <c r="C804" s="31">
        <v>630</v>
      </c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127">
        <f t="shared" si="31"/>
        <v>0</v>
      </c>
    </row>
    <row r="805" spans="2:14" ht="15.75" customHeight="1">
      <c r="B805" s="3" t="s">
        <v>573</v>
      </c>
      <c r="C805" s="31">
        <v>640</v>
      </c>
      <c r="D805" s="40"/>
      <c r="E805" s="40"/>
      <c r="F805" s="40"/>
      <c r="G805" s="40"/>
      <c r="H805" s="40"/>
      <c r="I805" s="40"/>
      <c r="J805" s="40">
        <v>144974.69</v>
      </c>
      <c r="K805" s="40"/>
      <c r="L805" s="40"/>
      <c r="M805" s="40"/>
      <c r="N805" s="127">
        <f t="shared" si="31"/>
        <v>144974.69</v>
      </c>
    </row>
    <row r="806" spans="2:14" ht="15.75" customHeight="1">
      <c r="B806" s="3" t="s">
        <v>67</v>
      </c>
      <c r="C806" s="31">
        <v>650</v>
      </c>
      <c r="D806" s="40"/>
      <c r="E806" s="40"/>
      <c r="F806" s="40"/>
      <c r="G806" s="40"/>
      <c r="H806" s="40"/>
      <c r="I806" s="40"/>
      <c r="J806" s="40">
        <v>638302</v>
      </c>
      <c r="K806" s="40"/>
      <c r="L806" s="40"/>
      <c r="M806" s="40"/>
      <c r="N806" s="127">
        <f t="shared" si="31"/>
        <v>638302</v>
      </c>
    </row>
    <row r="807" spans="2:14" ht="15.75" customHeight="1">
      <c r="B807" s="3" t="s">
        <v>68</v>
      </c>
      <c r="C807" s="31">
        <v>660</v>
      </c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127">
        <f t="shared" si="31"/>
        <v>0</v>
      </c>
    </row>
    <row r="808" spans="2:14" ht="15.75" customHeight="1">
      <c r="B808" s="3" t="s">
        <v>522</v>
      </c>
      <c r="C808" s="31">
        <v>670</v>
      </c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127">
        <f t="shared" si="31"/>
        <v>0</v>
      </c>
    </row>
    <row r="809" spans="2:14" ht="15.75" customHeight="1">
      <c r="B809" s="3" t="s">
        <v>69</v>
      </c>
      <c r="C809" s="31">
        <v>680</v>
      </c>
      <c r="D809" s="40"/>
      <c r="E809" s="40"/>
      <c r="F809" s="40"/>
      <c r="G809" s="40"/>
      <c r="H809" s="40"/>
      <c r="I809" s="40">
        <v>59752.31</v>
      </c>
      <c r="J809" s="40">
        <v>1062321.21</v>
      </c>
      <c r="K809" s="40"/>
      <c r="L809" s="40">
        <v>8770</v>
      </c>
      <c r="M809" s="40"/>
      <c r="N809" s="127">
        <f t="shared" si="31"/>
        <v>1130843.52</v>
      </c>
    </row>
    <row r="810" spans="2:14" ht="15.75" customHeight="1">
      <c r="B810" s="3" t="s">
        <v>70</v>
      </c>
      <c r="C810" s="31">
        <v>690</v>
      </c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127">
        <f t="shared" si="31"/>
        <v>0</v>
      </c>
    </row>
    <row r="811" spans="2:14" ht="15.75" customHeight="1">
      <c r="B811" s="23" t="s">
        <v>71</v>
      </c>
      <c r="C811" s="27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80"/>
    </row>
    <row r="812" spans="2:14" ht="15.75" customHeight="1">
      <c r="B812" s="3" t="s">
        <v>55</v>
      </c>
      <c r="C812" s="31">
        <v>710</v>
      </c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127">
        <f aca="true" t="shared" si="32" ref="N812:N817">ROUND(SUM(D812:M812),2)</f>
        <v>0</v>
      </c>
    </row>
    <row r="813" spans="2:14" ht="15.75" customHeight="1">
      <c r="B813" s="3" t="s">
        <v>56</v>
      </c>
      <c r="C813" s="31">
        <v>720</v>
      </c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127">
        <f t="shared" si="32"/>
        <v>0</v>
      </c>
    </row>
    <row r="814" spans="2:14" ht="15.75" customHeight="1">
      <c r="B814" s="3" t="s">
        <v>57</v>
      </c>
      <c r="C814" s="31">
        <v>730</v>
      </c>
      <c r="D814" s="40"/>
      <c r="E814" s="40"/>
      <c r="F814" s="40"/>
      <c r="G814" s="40"/>
      <c r="H814" s="40"/>
      <c r="I814" s="40">
        <v>144.17</v>
      </c>
      <c r="J814" s="40"/>
      <c r="K814" s="40"/>
      <c r="L814" s="40"/>
      <c r="M814" s="40"/>
      <c r="N814" s="127">
        <f t="shared" si="32"/>
        <v>144.17</v>
      </c>
    </row>
    <row r="815" spans="2:14" ht="15.75" customHeight="1">
      <c r="B815" s="20" t="s">
        <v>452</v>
      </c>
      <c r="C815" s="17">
        <v>790</v>
      </c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127">
        <f t="shared" si="32"/>
        <v>0</v>
      </c>
    </row>
    <row r="816" spans="2:14" ht="15.75" customHeight="1">
      <c r="B816" s="24" t="s">
        <v>273</v>
      </c>
      <c r="C816" s="196"/>
      <c r="D816" s="122">
        <f aca="true" t="shared" si="33" ref="D816:I816">ROUND(SUM(D802:D815),2)</f>
        <v>0</v>
      </c>
      <c r="E816" s="124">
        <f t="shared" si="33"/>
        <v>0</v>
      </c>
      <c r="F816" s="124">
        <f t="shared" si="33"/>
        <v>0</v>
      </c>
      <c r="G816" s="124">
        <f t="shared" si="33"/>
        <v>0</v>
      </c>
      <c r="H816" s="124">
        <f t="shared" si="33"/>
        <v>0</v>
      </c>
      <c r="I816" s="124">
        <f t="shared" si="33"/>
        <v>59896.48</v>
      </c>
      <c r="J816" s="124">
        <f>ROUND(SUM(J802:J815),2)</f>
        <v>1845597.9</v>
      </c>
      <c r="K816" s="124">
        <f>ROUND(SUM(K802:K815),2)</f>
        <v>0</v>
      </c>
      <c r="L816" s="124">
        <f>ROUND(SUM(L802:L815),2)</f>
        <v>8770</v>
      </c>
      <c r="M816" s="124">
        <f>ROUND(SUM(M802:M815),2)</f>
        <v>0</v>
      </c>
      <c r="N816" s="131">
        <f t="shared" si="32"/>
        <v>1914264.38</v>
      </c>
    </row>
    <row r="817" spans="2:14" ht="15.75" customHeight="1">
      <c r="B817" s="24" t="s">
        <v>29</v>
      </c>
      <c r="C817" s="196"/>
      <c r="D817" s="122">
        <f aca="true" t="shared" si="34" ref="D817:I817">ROUND(D799-D816,2)</f>
        <v>0</v>
      </c>
      <c r="E817" s="124">
        <f t="shared" si="34"/>
        <v>0</v>
      </c>
      <c r="F817" s="124">
        <f t="shared" si="34"/>
        <v>0</v>
      </c>
      <c r="G817" s="124">
        <f t="shared" si="34"/>
        <v>0</v>
      </c>
      <c r="H817" s="124">
        <f t="shared" si="34"/>
        <v>0</v>
      </c>
      <c r="I817" s="122">
        <f t="shared" si="34"/>
        <v>-17753.19</v>
      </c>
      <c r="J817" s="124">
        <f>ROUND(J799-J816,2)</f>
        <v>543954.41</v>
      </c>
      <c r="K817" s="124">
        <f>ROUND(K799-K816,2)</f>
        <v>0</v>
      </c>
      <c r="L817" s="124">
        <f>ROUND(L799-L816,2)</f>
        <v>26309.45</v>
      </c>
      <c r="M817" s="124">
        <f>ROUND(M799-M816,2)</f>
        <v>0</v>
      </c>
      <c r="N817" s="131">
        <f t="shared" si="32"/>
        <v>552510.67</v>
      </c>
    </row>
    <row r="818" spans="2:13" ht="12.75">
      <c r="B818" s="4"/>
      <c r="C818" s="249"/>
      <c r="D818" s="6"/>
      <c r="E818" s="6"/>
      <c r="F818" s="6"/>
      <c r="G818" s="6"/>
      <c r="H818" s="6"/>
      <c r="J818" s="6"/>
      <c r="K818" s="6"/>
      <c r="L818" s="6"/>
      <c r="M818" s="6"/>
    </row>
    <row r="819" spans="2:13" ht="12.75">
      <c r="B819" s="106" t="s">
        <v>11</v>
      </c>
      <c r="C819" s="249"/>
      <c r="D819" s="6"/>
      <c r="E819" s="6"/>
      <c r="F819" s="6"/>
      <c r="G819" s="6"/>
      <c r="H819" s="6"/>
      <c r="J819" s="6"/>
      <c r="K819" s="6"/>
      <c r="L819" s="6"/>
      <c r="M819" s="6"/>
    </row>
    <row r="820" spans="3:7" ht="12.75">
      <c r="C820" s="32"/>
      <c r="D820" s="32"/>
      <c r="E820" s="106"/>
      <c r="F820" s="106"/>
      <c r="G820" s="106"/>
    </row>
    <row r="821" spans="1:7" ht="12.75">
      <c r="A821" s="9"/>
      <c r="C821" s="32"/>
      <c r="D821" s="32"/>
      <c r="E821" s="106"/>
      <c r="F821" s="106"/>
      <c r="G821" s="106"/>
    </row>
    <row r="822" spans="1:8" ht="12.75">
      <c r="A822" s="9" t="s">
        <v>475</v>
      </c>
      <c r="B822" s="110" t="str">
        <f>$B$1</f>
        <v>DISTRICT SCHOOL BOARD OF OKEECHOBEE COUNTY</v>
      </c>
      <c r="C822" s="32"/>
      <c r="D822" s="32"/>
      <c r="E822" s="35"/>
      <c r="F822" s="33"/>
      <c r="G822" s="33"/>
      <c r="H822" s="33"/>
    </row>
    <row r="823" spans="2:14" ht="12.75">
      <c r="B823" s="110" t="s">
        <v>558</v>
      </c>
      <c r="C823" s="32"/>
      <c r="D823" s="32"/>
      <c r="E823" s="33"/>
      <c r="F823" s="106"/>
      <c r="G823" s="33"/>
      <c r="I823" s="33"/>
      <c r="L823" s="33"/>
      <c r="M823" s="106"/>
      <c r="N823" s="33" t="s">
        <v>178</v>
      </c>
    </row>
    <row r="824" spans="2:14" ht="12.75">
      <c r="B824" s="298" t="str">
        <f>B4</f>
        <v>For the Fiscal Year Ended June 30, 2014</v>
      </c>
      <c r="C824" s="32"/>
      <c r="D824" s="32"/>
      <c r="G824" s="33"/>
      <c r="I824" s="33"/>
      <c r="N824" s="43" t="s">
        <v>476</v>
      </c>
    </row>
    <row r="825" spans="2:20" s="237" customFormat="1" ht="38.25">
      <c r="B825" s="333" t="s">
        <v>463</v>
      </c>
      <c r="C825" s="332" t="s">
        <v>461</v>
      </c>
      <c r="D825" s="30" t="s">
        <v>358</v>
      </c>
      <c r="E825" s="30" t="s">
        <v>505</v>
      </c>
      <c r="F825" s="30" t="s">
        <v>650</v>
      </c>
      <c r="G825" s="30" t="s">
        <v>464</v>
      </c>
      <c r="H825" s="30" t="s">
        <v>465</v>
      </c>
      <c r="I825" s="30" t="s">
        <v>506</v>
      </c>
      <c r="J825" s="30" t="s">
        <v>667</v>
      </c>
      <c r="K825" s="30" t="s">
        <v>185</v>
      </c>
      <c r="L825" s="30" t="s">
        <v>466</v>
      </c>
      <c r="M825" s="245" t="s">
        <v>366</v>
      </c>
      <c r="N825" s="332" t="s">
        <v>73</v>
      </c>
      <c r="S825" s="1"/>
      <c r="T825" s="293"/>
    </row>
    <row r="826" spans="2:20" ht="12.75">
      <c r="B826" s="334"/>
      <c r="C826" s="332"/>
      <c r="D826" s="246">
        <v>310</v>
      </c>
      <c r="E826" s="247">
        <v>320</v>
      </c>
      <c r="F826" s="247">
        <v>330</v>
      </c>
      <c r="G826" s="247">
        <v>340</v>
      </c>
      <c r="H826" s="247">
        <v>350</v>
      </c>
      <c r="I826" s="247">
        <v>360</v>
      </c>
      <c r="J826" s="247">
        <v>370</v>
      </c>
      <c r="K826" s="247">
        <v>380</v>
      </c>
      <c r="L826" s="247">
        <v>390</v>
      </c>
      <c r="M826" s="247">
        <v>399</v>
      </c>
      <c r="N826" s="332"/>
      <c r="S826" s="237"/>
      <c r="T826" s="295"/>
    </row>
    <row r="827" spans="2:14" ht="15.75" customHeight="1">
      <c r="B827" s="26" t="s">
        <v>411</v>
      </c>
      <c r="C827" s="31">
        <v>3710</v>
      </c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132">
        <f aca="true" t="shared" si="35" ref="N827:N837">ROUND(SUM(D827:M827),2)</f>
        <v>0</v>
      </c>
    </row>
    <row r="828" spans="2:14" ht="15.75" customHeight="1">
      <c r="B828" s="26" t="s">
        <v>115</v>
      </c>
      <c r="C828" s="31">
        <v>3791</v>
      </c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132">
        <f t="shared" si="35"/>
        <v>0</v>
      </c>
    </row>
    <row r="829" spans="2:14" ht="15.75" customHeight="1">
      <c r="B829" s="34" t="s">
        <v>413</v>
      </c>
      <c r="C829" s="100">
        <v>891</v>
      </c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132">
        <f>ROUND(SUM(D829:M829),2)</f>
        <v>0</v>
      </c>
    </row>
    <row r="830" spans="2:14" ht="15.75" customHeight="1">
      <c r="B830" s="26" t="s">
        <v>484</v>
      </c>
      <c r="C830" s="31">
        <v>3750</v>
      </c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132">
        <f>ROUND(SUM(D830:M830),2)</f>
        <v>0</v>
      </c>
    </row>
    <row r="831" spans="2:14" ht="15.75" customHeight="1">
      <c r="B831" s="26" t="s">
        <v>485</v>
      </c>
      <c r="C831" s="31">
        <v>3793</v>
      </c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132">
        <f>ROUND(SUM(D831:M831),2)</f>
        <v>0</v>
      </c>
    </row>
    <row r="832" spans="2:14" ht="15.75" customHeight="1">
      <c r="B832" s="34" t="s">
        <v>486</v>
      </c>
      <c r="C832" s="100">
        <v>893</v>
      </c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132">
        <f>ROUND(SUM(D832:M832),2)</f>
        <v>0</v>
      </c>
    </row>
    <row r="833" spans="2:14" ht="15.75" customHeight="1">
      <c r="B833" s="26" t="s">
        <v>186</v>
      </c>
      <c r="C833" s="31">
        <v>3720</v>
      </c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132">
        <f t="shared" si="35"/>
        <v>0</v>
      </c>
    </row>
    <row r="834" spans="2:14" ht="15.75" customHeight="1">
      <c r="B834" s="26" t="s">
        <v>409</v>
      </c>
      <c r="C834" s="31">
        <v>3730</v>
      </c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132">
        <f t="shared" si="35"/>
        <v>0</v>
      </c>
    </row>
    <row r="835" spans="2:14" ht="15.75" customHeight="1">
      <c r="B835" s="26" t="s">
        <v>32</v>
      </c>
      <c r="C835" s="31">
        <v>3740</v>
      </c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132">
        <f t="shared" si="35"/>
        <v>0</v>
      </c>
    </row>
    <row r="836" spans="2:14" ht="15.75" customHeight="1">
      <c r="B836" s="26" t="s">
        <v>58</v>
      </c>
      <c r="C836" s="31">
        <v>3760</v>
      </c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132">
        <f t="shared" si="35"/>
        <v>0</v>
      </c>
    </row>
    <row r="837" spans="2:14" ht="15.75" customHeight="1">
      <c r="B837" s="26" t="s">
        <v>504</v>
      </c>
      <c r="C837" s="31">
        <v>3770</v>
      </c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132">
        <f t="shared" si="35"/>
        <v>0</v>
      </c>
    </row>
    <row r="838" spans="2:14" ht="15.75" customHeight="1">
      <c r="B838" s="23" t="s">
        <v>33</v>
      </c>
      <c r="C838" s="27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6"/>
    </row>
    <row r="839" spans="2:14" ht="15.75" customHeight="1">
      <c r="B839" s="3" t="s">
        <v>302</v>
      </c>
      <c r="C839" s="31">
        <v>3610</v>
      </c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132">
        <f aca="true" t="shared" si="36" ref="N839:N846">ROUND(SUM(D839:M839),2)</f>
        <v>0</v>
      </c>
    </row>
    <row r="840" spans="2:14" ht="15.75" customHeight="1">
      <c r="B840" s="3" t="s">
        <v>274</v>
      </c>
      <c r="C840" s="31">
        <v>3620</v>
      </c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132">
        <f t="shared" si="36"/>
        <v>0</v>
      </c>
    </row>
    <row r="841" spans="2:14" ht="15.75" customHeight="1">
      <c r="B841" s="3" t="s">
        <v>276</v>
      </c>
      <c r="C841" s="31">
        <v>3640</v>
      </c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132">
        <f t="shared" si="36"/>
        <v>0</v>
      </c>
    </row>
    <row r="842" spans="2:14" ht="15.75" customHeight="1">
      <c r="B842" s="3" t="s">
        <v>303</v>
      </c>
      <c r="C842" s="31">
        <v>3650</v>
      </c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132">
        <f t="shared" si="36"/>
        <v>0</v>
      </c>
    </row>
    <row r="843" spans="2:14" ht="15.75" customHeight="1">
      <c r="B843" s="3" t="s">
        <v>277</v>
      </c>
      <c r="C843" s="31">
        <v>3660</v>
      </c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132">
        <f t="shared" si="36"/>
        <v>0</v>
      </c>
    </row>
    <row r="844" spans="2:14" ht="15.75" customHeight="1">
      <c r="B844" s="3" t="s">
        <v>278</v>
      </c>
      <c r="C844" s="31">
        <v>3670</v>
      </c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132">
        <f t="shared" si="36"/>
        <v>0</v>
      </c>
    </row>
    <row r="845" spans="2:14" ht="15.75" customHeight="1">
      <c r="B845" s="3" t="s">
        <v>279</v>
      </c>
      <c r="C845" s="31">
        <v>3690</v>
      </c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132">
        <f t="shared" si="36"/>
        <v>0</v>
      </c>
    </row>
    <row r="846" spans="2:14" ht="15.75" customHeight="1">
      <c r="B846" s="3" t="s">
        <v>280</v>
      </c>
      <c r="C846" s="196">
        <v>3600</v>
      </c>
      <c r="D846" s="126">
        <f aca="true" t="shared" si="37" ref="D846:I846">ROUND(SUM(D839:D845),2)</f>
        <v>0</v>
      </c>
      <c r="E846" s="131">
        <f t="shared" si="37"/>
        <v>0</v>
      </c>
      <c r="F846" s="131">
        <f t="shared" si="37"/>
        <v>0</v>
      </c>
      <c r="G846" s="131">
        <f t="shared" si="37"/>
        <v>0</v>
      </c>
      <c r="H846" s="131">
        <f t="shared" si="37"/>
        <v>0</v>
      </c>
      <c r="I846" s="131">
        <f t="shared" si="37"/>
        <v>0</v>
      </c>
      <c r="J846" s="131">
        <f>ROUND(SUM(J839:J845),2)</f>
        <v>0</v>
      </c>
      <c r="K846" s="131">
        <f>ROUND(SUM(K839:K845),2)</f>
        <v>0</v>
      </c>
      <c r="L846" s="131">
        <f>ROUND(SUM(L839:L845),2)</f>
        <v>0</v>
      </c>
      <c r="M846" s="131">
        <f>ROUND(SUM(M839:M845),2)</f>
        <v>0</v>
      </c>
      <c r="N846" s="126">
        <f t="shared" si="36"/>
        <v>0</v>
      </c>
    </row>
    <row r="847" spans="2:14" ht="15.75" customHeight="1">
      <c r="B847" s="23" t="s">
        <v>34</v>
      </c>
      <c r="C847" s="27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</row>
    <row r="848" spans="2:14" ht="15.75" customHeight="1">
      <c r="B848" s="3" t="s">
        <v>304</v>
      </c>
      <c r="C848" s="31">
        <v>910</v>
      </c>
      <c r="D848" s="40"/>
      <c r="E848" s="40"/>
      <c r="F848" s="40"/>
      <c r="G848" s="40"/>
      <c r="H848" s="40"/>
      <c r="I848" s="40"/>
      <c r="J848" s="40">
        <v>-672730</v>
      </c>
      <c r="K848" s="40"/>
      <c r="L848" s="40"/>
      <c r="M848" s="40"/>
      <c r="N848" s="132">
        <f aca="true" t="shared" si="38" ref="N848:N859">ROUND(SUM(D848:M848),2)</f>
        <v>-672730</v>
      </c>
    </row>
    <row r="849" spans="2:14" ht="15.75" customHeight="1">
      <c r="B849" s="3" t="s">
        <v>281</v>
      </c>
      <c r="C849" s="31">
        <v>920</v>
      </c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132">
        <f t="shared" si="38"/>
        <v>0</v>
      </c>
    </row>
    <row r="850" spans="2:14" ht="15.75" customHeight="1">
      <c r="B850" s="3" t="s">
        <v>283</v>
      </c>
      <c r="C850" s="31">
        <v>940</v>
      </c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132">
        <f t="shared" si="38"/>
        <v>0</v>
      </c>
    </row>
    <row r="851" spans="2:14" ht="15.75" customHeight="1">
      <c r="B851" s="3" t="s">
        <v>303</v>
      </c>
      <c r="C851" s="31">
        <v>950</v>
      </c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132">
        <f t="shared" si="38"/>
        <v>0</v>
      </c>
    </row>
    <row r="852" spans="2:14" ht="15.75" customHeight="1">
      <c r="B852" s="3" t="s">
        <v>284</v>
      </c>
      <c r="C852" s="31">
        <v>960</v>
      </c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132">
        <f t="shared" si="38"/>
        <v>0</v>
      </c>
    </row>
    <row r="853" spans="2:14" ht="15.75" customHeight="1">
      <c r="B853" s="3" t="s">
        <v>285</v>
      </c>
      <c r="C853" s="31">
        <v>970</v>
      </c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132">
        <f t="shared" si="38"/>
        <v>0</v>
      </c>
    </row>
    <row r="854" spans="2:14" ht="15.75" customHeight="1">
      <c r="B854" s="3" t="s">
        <v>286</v>
      </c>
      <c r="C854" s="31">
        <v>990</v>
      </c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132">
        <f t="shared" si="38"/>
        <v>0</v>
      </c>
    </row>
    <row r="855" spans="2:14" ht="15.75" customHeight="1">
      <c r="B855" s="3" t="s">
        <v>287</v>
      </c>
      <c r="C855" s="196">
        <v>9700</v>
      </c>
      <c r="D855" s="126">
        <f aca="true" t="shared" si="39" ref="D855:I855">ROUND(SUM(D848:D854),2)</f>
        <v>0</v>
      </c>
      <c r="E855" s="124">
        <f t="shared" si="39"/>
        <v>0</v>
      </c>
      <c r="F855" s="124">
        <f t="shared" si="39"/>
        <v>0</v>
      </c>
      <c r="G855" s="124">
        <f t="shared" si="39"/>
        <v>0</v>
      </c>
      <c r="H855" s="124">
        <f t="shared" si="39"/>
        <v>0</v>
      </c>
      <c r="I855" s="124">
        <f t="shared" si="39"/>
        <v>0</v>
      </c>
      <c r="J855" s="124">
        <f>ROUND(SUM(J848:J854),2)</f>
        <v>-672730</v>
      </c>
      <c r="K855" s="124">
        <f>ROUND(SUM(K848:K854),2)</f>
        <v>0</v>
      </c>
      <c r="L855" s="124">
        <f>ROUND(SUM(L848:L854),2)</f>
        <v>0</v>
      </c>
      <c r="M855" s="124">
        <f>ROUND(SUM(M848:M854),2)</f>
        <v>0</v>
      </c>
      <c r="N855" s="126">
        <f t="shared" si="38"/>
        <v>-672730</v>
      </c>
    </row>
    <row r="856" spans="2:14" ht="15.75" customHeight="1">
      <c r="B856" s="24" t="s">
        <v>167</v>
      </c>
      <c r="C856" s="196"/>
      <c r="D856" s="122">
        <f aca="true" t="shared" si="40" ref="D856:M856">ROUND(SUM(D827:D837)+D846+D855,2)</f>
        <v>0</v>
      </c>
      <c r="E856" s="124">
        <f t="shared" si="40"/>
        <v>0</v>
      </c>
      <c r="F856" s="124">
        <f t="shared" si="40"/>
        <v>0</v>
      </c>
      <c r="G856" s="124">
        <f t="shared" si="40"/>
        <v>0</v>
      </c>
      <c r="H856" s="124">
        <f t="shared" si="40"/>
        <v>0</v>
      </c>
      <c r="I856" s="124">
        <f t="shared" si="40"/>
        <v>0</v>
      </c>
      <c r="J856" s="124">
        <f t="shared" si="40"/>
        <v>-672730</v>
      </c>
      <c r="K856" s="124">
        <f t="shared" si="40"/>
        <v>0</v>
      </c>
      <c r="L856" s="124">
        <f t="shared" si="40"/>
        <v>0</v>
      </c>
      <c r="M856" s="124">
        <f t="shared" si="40"/>
        <v>0</v>
      </c>
      <c r="N856" s="126">
        <f t="shared" si="38"/>
        <v>-672730</v>
      </c>
    </row>
    <row r="857" spans="2:14" ht="15.75" customHeight="1">
      <c r="B857" s="24" t="s">
        <v>120</v>
      </c>
      <c r="C857" s="196"/>
      <c r="D857" s="122">
        <f aca="true" t="shared" si="41" ref="D857:M857">ROUND(D817+D856,2)</f>
        <v>0</v>
      </c>
      <c r="E857" s="122">
        <f t="shared" si="41"/>
        <v>0</v>
      </c>
      <c r="F857" s="122">
        <f t="shared" si="41"/>
        <v>0</v>
      </c>
      <c r="G857" s="122">
        <f t="shared" si="41"/>
        <v>0</v>
      </c>
      <c r="H857" s="122">
        <f t="shared" si="41"/>
        <v>0</v>
      </c>
      <c r="I857" s="122">
        <f t="shared" si="41"/>
        <v>-17753.19</v>
      </c>
      <c r="J857" s="122">
        <f t="shared" si="41"/>
        <v>-128775.59</v>
      </c>
      <c r="K857" s="122">
        <f t="shared" si="41"/>
        <v>0</v>
      </c>
      <c r="L857" s="122">
        <f t="shared" si="41"/>
        <v>26309.45</v>
      </c>
      <c r="M857" s="122">
        <f t="shared" si="41"/>
        <v>0</v>
      </c>
      <c r="N857" s="131">
        <f t="shared" si="38"/>
        <v>-120219.33</v>
      </c>
    </row>
    <row r="858" spans="2:14" ht="15.75" customHeight="1">
      <c r="B858" s="26" t="str">
        <f>B145</f>
        <v>Fund Balance, July 1, 2013</v>
      </c>
      <c r="C858" s="31">
        <v>2800</v>
      </c>
      <c r="D858" s="40"/>
      <c r="E858" s="40"/>
      <c r="F858" s="40"/>
      <c r="G858" s="40"/>
      <c r="H858" s="40"/>
      <c r="I858" s="40">
        <v>33398.03</v>
      </c>
      <c r="J858" s="40">
        <v>795007.61</v>
      </c>
      <c r="K858" s="40"/>
      <c r="L858" s="40">
        <v>234992.71</v>
      </c>
      <c r="M858" s="40"/>
      <c r="N858" s="132">
        <f t="shared" si="38"/>
        <v>1063398.35</v>
      </c>
    </row>
    <row r="859" spans="2:14" ht="15.75" customHeight="1">
      <c r="B859" s="26" t="s">
        <v>400</v>
      </c>
      <c r="C859" s="31">
        <v>2891</v>
      </c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80">
        <f t="shared" si="38"/>
        <v>0</v>
      </c>
    </row>
    <row r="860" spans="2:14" ht="15.75" customHeight="1">
      <c r="B860" s="148" t="s">
        <v>372</v>
      </c>
      <c r="C860" s="151"/>
      <c r="D860" s="103"/>
      <c r="E860" s="103"/>
      <c r="F860" s="103"/>
      <c r="G860" s="103"/>
      <c r="H860" s="103"/>
      <c r="I860" s="88"/>
      <c r="J860" s="103"/>
      <c r="K860" s="103"/>
      <c r="L860" s="103"/>
      <c r="M860" s="103"/>
      <c r="N860" s="90"/>
    </row>
    <row r="861" spans="2:14" ht="15.75" customHeight="1">
      <c r="B861" s="14" t="s">
        <v>373</v>
      </c>
      <c r="C861" s="73">
        <v>2710</v>
      </c>
      <c r="D861" s="95"/>
      <c r="E861" s="95"/>
      <c r="F861" s="95"/>
      <c r="G861" s="95"/>
      <c r="H861" s="95"/>
      <c r="I861" s="21"/>
      <c r="J861" s="95"/>
      <c r="K861" s="95"/>
      <c r="L861" s="95"/>
      <c r="M861" s="95"/>
      <c r="N861" s="127">
        <f aca="true" t="shared" si="42" ref="N861:N866">ROUND(SUM(D861:M861),2)</f>
        <v>0</v>
      </c>
    </row>
    <row r="862" spans="2:14" ht="15.75" customHeight="1">
      <c r="B862" s="3" t="s">
        <v>374</v>
      </c>
      <c r="C862" s="31">
        <v>2720</v>
      </c>
      <c r="D862" s="40"/>
      <c r="E862" s="40"/>
      <c r="F862" s="40"/>
      <c r="G862" s="40"/>
      <c r="H862" s="40"/>
      <c r="I862" s="40">
        <v>15644.84</v>
      </c>
      <c r="J862" s="40">
        <v>666232.02</v>
      </c>
      <c r="K862" s="40"/>
      <c r="L862" s="40">
        <v>261302.16</v>
      </c>
      <c r="M862" s="40"/>
      <c r="N862" s="132">
        <f t="shared" si="42"/>
        <v>943179.02</v>
      </c>
    </row>
    <row r="863" spans="2:14" ht="15.75" customHeight="1">
      <c r="B863" s="3" t="s">
        <v>375</v>
      </c>
      <c r="C863" s="31">
        <v>2730</v>
      </c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132">
        <f t="shared" si="42"/>
        <v>0</v>
      </c>
    </row>
    <row r="864" spans="2:14" ht="15.75" customHeight="1">
      <c r="B864" s="3" t="s">
        <v>376</v>
      </c>
      <c r="C864" s="31">
        <v>2740</v>
      </c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132">
        <f t="shared" si="42"/>
        <v>0</v>
      </c>
    </row>
    <row r="865" spans="2:14" ht="15.75" customHeight="1">
      <c r="B865" s="3" t="s">
        <v>377</v>
      </c>
      <c r="C865" s="31">
        <v>2750</v>
      </c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126">
        <f t="shared" si="42"/>
        <v>0</v>
      </c>
    </row>
    <row r="866" spans="2:14" ht="15.75" customHeight="1">
      <c r="B866" s="34" t="str">
        <f>B153</f>
        <v>Fund Balance, June 30, 2014</v>
      </c>
      <c r="C866" s="100">
        <v>2700</v>
      </c>
      <c r="D866" s="127">
        <f>ROUND(SUM(D861:D865),2)</f>
        <v>0</v>
      </c>
      <c r="E866" s="127">
        <f aca="true" t="shared" si="43" ref="E866:M866">ROUND(SUM(E861:E865),2)</f>
        <v>0</v>
      </c>
      <c r="F866" s="127">
        <f t="shared" si="43"/>
        <v>0</v>
      </c>
      <c r="G866" s="127">
        <f t="shared" si="43"/>
        <v>0</v>
      </c>
      <c r="H866" s="127">
        <f t="shared" si="43"/>
        <v>0</v>
      </c>
      <c r="I866" s="127">
        <f t="shared" si="43"/>
        <v>15644.84</v>
      </c>
      <c r="J866" s="127">
        <f t="shared" si="43"/>
        <v>666232.02</v>
      </c>
      <c r="K866" s="127">
        <f t="shared" si="43"/>
        <v>0</v>
      </c>
      <c r="L866" s="127">
        <f t="shared" si="43"/>
        <v>261302.16</v>
      </c>
      <c r="M866" s="127">
        <f t="shared" si="43"/>
        <v>0</v>
      </c>
      <c r="N866" s="127">
        <f t="shared" si="42"/>
        <v>943179.02</v>
      </c>
    </row>
    <row r="867" spans="3:13" ht="12.75">
      <c r="C867" s="32"/>
      <c r="D867" s="32"/>
      <c r="E867" s="136"/>
      <c r="F867" s="136"/>
      <c r="G867" s="136"/>
      <c r="H867" s="137"/>
      <c r="J867" s="32"/>
      <c r="M867" s="33"/>
    </row>
    <row r="868" spans="2:13" ht="12.75">
      <c r="B868" s="106" t="s">
        <v>11</v>
      </c>
      <c r="C868" s="32"/>
      <c r="D868" s="32"/>
      <c r="G868" s="33"/>
      <c r="J868" s="32"/>
      <c r="M868" s="33"/>
    </row>
    <row r="869" spans="3:4" ht="12.75">
      <c r="C869" s="32"/>
      <c r="D869" s="32"/>
    </row>
    <row r="870" spans="1:4" ht="12.75">
      <c r="A870" s="9"/>
      <c r="C870" s="32"/>
      <c r="D870" s="32"/>
    </row>
    <row r="871" spans="1:11" ht="12.75">
      <c r="A871" s="9" t="s">
        <v>131</v>
      </c>
      <c r="B871" s="110" t="str">
        <f>$B$1</f>
        <v>DISTRICT SCHOOL BOARD OF OKEECHOBEE COUNTY</v>
      </c>
      <c r="C871" s="106"/>
      <c r="K871" s="33" t="s">
        <v>179</v>
      </c>
    </row>
    <row r="872" spans="2:11" ht="12.75">
      <c r="B872" s="110" t="s">
        <v>559</v>
      </c>
      <c r="K872" s="43" t="s">
        <v>90</v>
      </c>
    </row>
    <row r="873" spans="2:11" ht="12.75">
      <c r="B873" s="298" t="str">
        <f>B4</f>
        <v>For the Fiscal Year Ended June 30, 2014</v>
      </c>
      <c r="K873" s="108" t="s">
        <v>212</v>
      </c>
    </row>
    <row r="874" spans="2:4" ht="38.25" customHeight="1">
      <c r="B874" s="203" t="s">
        <v>47</v>
      </c>
      <c r="C874" s="204" t="s">
        <v>461</v>
      </c>
      <c r="D874" s="231"/>
    </row>
    <row r="875" spans="2:4" ht="12.75">
      <c r="B875" s="26" t="s">
        <v>128</v>
      </c>
      <c r="C875" s="31">
        <v>3100</v>
      </c>
      <c r="D875" s="40"/>
    </row>
    <row r="876" spans="2:4" ht="12.75">
      <c r="B876" s="26" t="s">
        <v>198</v>
      </c>
      <c r="C876" s="31">
        <v>3200</v>
      </c>
      <c r="D876" s="40"/>
    </row>
    <row r="877" spans="2:4" ht="12.75">
      <c r="B877" s="26" t="s">
        <v>129</v>
      </c>
      <c r="C877" s="31">
        <v>3300</v>
      </c>
      <c r="D877" s="40"/>
    </row>
    <row r="878" spans="2:4" ht="12.75">
      <c r="B878" s="250" t="s">
        <v>130</v>
      </c>
      <c r="C878" s="17">
        <v>3400</v>
      </c>
      <c r="D878" s="40"/>
    </row>
    <row r="879" spans="2:4" ht="12.75">
      <c r="B879" s="24" t="s">
        <v>255</v>
      </c>
      <c r="C879" s="196">
        <v>3000</v>
      </c>
      <c r="D879" s="122">
        <f>ROUND(SUM(D875:D878),2)</f>
        <v>0</v>
      </c>
    </row>
    <row r="880" spans="2:11" ht="12.75">
      <c r="B880" s="337" t="s">
        <v>25</v>
      </c>
      <c r="C880" s="332" t="s">
        <v>454</v>
      </c>
      <c r="D880" s="113">
        <v>100</v>
      </c>
      <c r="E880" s="113">
        <v>200</v>
      </c>
      <c r="F880" s="113">
        <v>300</v>
      </c>
      <c r="G880" s="113">
        <v>400</v>
      </c>
      <c r="H880" s="113">
        <v>500</v>
      </c>
      <c r="I880" s="113">
        <v>600</v>
      </c>
      <c r="J880" s="113">
        <v>700</v>
      </c>
      <c r="K880" s="329" t="s">
        <v>24</v>
      </c>
    </row>
    <row r="881" spans="2:11" ht="25.5">
      <c r="B881" s="341"/>
      <c r="C881" s="332"/>
      <c r="D881" s="211" t="s">
        <v>19</v>
      </c>
      <c r="E881" s="211" t="s">
        <v>455</v>
      </c>
      <c r="F881" s="211" t="s">
        <v>456</v>
      </c>
      <c r="G881" s="211" t="s">
        <v>457</v>
      </c>
      <c r="H881" s="211" t="s">
        <v>458</v>
      </c>
      <c r="I881" s="211" t="s">
        <v>459</v>
      </c>
      <c r="J881" s="212" t="s">
        <v>18</v>
      </c>
      <c r="K881" s="329"/>
    </row>
    <row r="882" spans="2:11" ht="12.75">
      <c r="B882" s="170" t="s">
        <v>26</v>
      </c>
      <c r="C882" s="117"/>
      <c r="D882" s="87"/>
      <c r="E882" s="87"/>
      <c r="F882" s="87"/>
      <c r="G882" s="87"/>
      <c r="H882" s="87"/>
      <c r="I882" s="87"/>
      <c r="J882" s="87"/>
      <c r="K882" s="80"/>
    </row>
    <row r="883" spans="2:11" ht="12.75">
      <c r="B883" s="3" t="s">
        <v>256</v>
      </c>
      <c r="C883" s="11">
        <v>5000</v>
      </c>
      <c r="D883" s="40"/>
      <c r="E883" s="40"/>
      <c r="F883" s="40"/>
      <c r="G883" s="40"/>
      <c r="H883" s="40"/>
      <c r="I883" s="40"/>
      <c r="J883" s="40"/>
      <c r="K883" s="132">
        <f>ROUND(SUM(D883:J883),2)</f>
        <v>0</v>
      </c>
    </row>
    <row r="884" spans="2:11" ht="12.75">
      <c r="B884" s="14" t="s">
        <v>494</v>
      </c>
      <c r="C884" s="11">
        <v>6100</v>
      </c>
      <c r="D884" s="40"/>
      <c r="E884" s="40"/>
      <c r="F884" s="40"/>
      <c r="G884" s="40"/>
      <c r="H884" s="40"/>
      <c r="I884" s="40"/>
      <c r="J884" s="40"/>
      <c r="K884" s="132">
        <f aca="true" t="shared" si="44" ref="K884:K899">ROUND(SUM(D884:J884),2)</f>
        <v>0</v>
      </c>
    </row>
    <row r="885" spans="2:11" ht="12.75">
      <c r="B885" s="14" t="s">
        <v>257</v>
      </c>
      <c r="C885" s="11">
        <v>6200</v>
      </c>
      <c r="D885" s="40"/>
      <c r="E885" s="40"/>
      <c r="F885" s="40"/>
      <c r="G885" s="40"/>
      <c r="H885" s="40"/>
      <c r="I885" s="40"/>
      <c r="J885" s="40"/>
      <c r="K885" s="132">
        <f t="shared" si="44"/>
        <v>0</v>
      </c>
    </row>
    <row r="886" spans="2:11" ht="12.75">
      <c r="B886" s="14" t="s">
        <v>258</v>
      </c>
      <c r="C886" s="11">
        <v>6300</v>
      </c>
      <c r="D886" s="40"/>
      <c r="E886" s="40"/>
      <c r="F886" s="40"/>
      <c r="G886" s="40"/>
      <c r="H886" s="40"/>
      <c r="I886" s="40"/>
      <c r="J886" s="40"/>
      <c r="K886" s="132">
        <f t="shared" si="44"/>
        <v>0</v>
      </c>
    </row>
    <row r="887" spans="2:11" ht="12.75">
      <c r="B887" s="14" t="s">
        <v>259</v>
      </c>
      <c r="C887" s="11">
        <v>6400</v>
      </c>
      <c r="D887" s="40"/>
      <c r="E887" s="40"/>
      <c r="F887" s="40"/>
      <c r="G887" s="40"/>
      <c r="H887" s="40"/>
      <c r="I887" s="40"/>
      <c r="J887" s="40"/>
      <c r="K887" s="132">
        <f t="shared" si="44"/>
        <v>0</v>
      </c>
    </row>
    <row r="888" spans="2:11" ht="12.75">
      <c r="B888" s="14" t="s">
        <v>407</v>
      </c>
      <c r="C888" s="11">
        <v>6500</v>
      </c>
      <c r="D888" s="40"/>
      <c r="E888" s="40"/>
      <c r="F888" s="40"/>
      <c r="G888" s="40"/>
      <c r="H888" s="40"/>
      <c r="I888" s="40"/>
      <c r="J888" s="40"/>
      <c r="K888" s="132">
        <f t="shared" si="44"/>
        <v>0</v>
      </c>
    </row>
    <row r="889" spans="2:11" ht="12.75">
      <c r="B889" s="14" t="s">
        <v>313</v>
      </c>
      <c r="C889" s="11">
        <v>7100</v>
      </c>
      <c r="D889" s="40"/>
      <c r="E889" s="40"/>
      <c r="F889" s="40"/>
      <c r="G889" s="40"/>
      <c r="H889" s="40"/>
      <c r="I889" s="40"/>
      <c r="J889" s="40"/>
      <c r="K889" s="132">
        <f t="shared" si="44"/>
        <v>0</v>
      </c>
    </row>
    <row r="890" spans="2:11" ht="12.75">
      <c r="B890" s="14" t="s">
        <v>260</v>
      </c>
      <c r="C890" s="11">
        <v>7200</v>
      </c>
      <c r="D890" s="40"/>
      <c r="E890" s="40"/>
      <c r="F890" s="40"/>
      <c r="G890" s="40"/>
      <c r="H890" s="40"/>
      <c r="I890" s="40"/>
      <c r="J890" s="40"/>
      <c r="K890" s="132">
        <f t="shared" si="44"/>
        <v>0</v>
      </c>
    </row>
    <row r="891" spans="2:11" ht="12.75">
      <c r="B891" s="14" t="s">
        <v>261</v>
      </c>
      <c r="C891" s="11">
        <v>7300</v>
      </c>
      <c r="D891" s="40"/>
      <c r="E891" s="40"/>
      <c r="F891" s="40"/>
      <c r="G891" s="40"/>
      <c r="H891" s="40"/>
      <c r="I891" s="40"/>
      <c r="J891" s="40"/>
      <c r="K891" s="132">
        <f t="shared" si="44"/>
        <v>0</v>
      </c>
    </row>
    <row r="892" spans="2:11" ht="12.75">
      <c r="B892" s="14" t="s">
        <v>262</v>
      </c>
      <c r="C892" s="11">
        <v>7410</v>
      </c>
      <c r="D892" s="40"/>
      <c r="E892" s="40"/>
      <c r="F892" s="40"/>
      <c r="G892" s="40"/>
      <c r="H892" s="40"/>
      <c r="I892" s="40"/>
      <c r="J892" s="40"/>
      <c r="K892" s="132">
        <f t="shared" si="44"/>
        <v>0</v>
      </c>
    </row>
    <row r="893" spans="2:11" ht="12.75">
      <c r="B893" s="14" t="s">
        <v>263</v>
      </c>
      <c r="C893" s="11">
        <v>7500</v>
      </c>
      <c r="D893" s="40"/>
      <c r="E893" s="40"/>
      <c r="F893" s="40"/>
      <c r="G893" s="40"/>
      <c r="H893" s="40"/>
      <c r="I893" s="40"/>
      <c r="J893" s="40"/>
      <c r="K893" s="132">
        <f t="shared" si="44"/>
        <v>0</v>
      </c>
    </row>
    <row r="894" spans="2:11" ht="12.75">
      <c r="B894" s="14" t="s">
        <v>265</v>
      </c>
      <c r="C894" s="11">
        <v>7700</v>
      </c>
      <c r="D894" s="40"/>
      <c r="E894" s="40"/>
      <c r="F894" s="40"/>
      <c r="G894" s="40"/>
      <c r="H894" s="40"/>
      <c r="I894" s="40"/>
      <c r="J894" s="40"/>
      <c r="K894" s="132">
        <f t="shared" si="44"/>
        <v>0</v>
      </c>
    </row>
    <row r="895" spans="2:11" ht="12.75">
      <c r="B895" s="14" t="s">
        <v>495</v>
      </c>
      <c r="C895" s="71">
        <v>7800</v>
      </c>
      <c r="D895" s="40"/>
      <c r="E895" s="40"/>
      <c r="F895" s="40"/>
      <c r="G895" s="40"/>
      <c r="H895" s="40"/>
      <c r="I895" s="40"/>
      <c r="J895" s="40"/>
      <c r="K895" s="132">
        <f t="shared" si="44"/>
        <v>0</v>
      </c>
    </row>
    <row r="896" spans="2:11" ht="12.75">
      <c r="B896" s="14" t="s">
        <v>266</v>
      </c>
      <c r="C896" s="11">
        <v>7900</v>
      </c>
      <c r="D896" s="40"/>
      <c r="E896" s="40"/>
      <c r="F896" s="40"/>
      <c r="G896" s="40"/>
      <c r="H896" s="40"/>
      <c r="I896" s="40"/>
      <c r="J896" s="40"/>
      <c r="K896" s="132">
        <f t="shared" si="44"/>
        <v>0</v>
      </c>
    </row>
    <row r="897" spans="2:11" ht="12.75">
      <c r="B897" s="14" t="s">
        <v>267</v>
      </c>
      <c r="C897" s="11">
        <v>8100</v>
      </c>
      <c r="D897" s="40"/>
      <c r="E897" s="40"/>
      <c r="F897" s="40"/>
      <c r="G897" s="40"/>
      <c r="H897" s="40"/>
      <c r="I897" s="40"/>
      <c r="J897" s="40"/>
      <c r="K897" s="132">
        <f t="shared" si="44"/>
        <v>0</v>
      </c>
    </row>
    <row r="898" spans="2:11" ht="12.75">
      <c r="B898" s="14" t="s">
        <v>268</v>
      </c>
      <c r="C898" s="11">
        <v>8200</v>
      </c>
      <c r="D898" s="40"/>
      <c r="E898" s="40"/>
      <c r="F898" s="40"/>
      <c r="G898" s="40"/>
      <c r="H898" s="40"/>
      <c r="I898" s="40"/>
      <c r="J898" s="40"/>
      <c r="K898" s="132">
        <f t="shared" si="44"/>
        <v>0</v>
      </c>
    </row>
    <row r="899" spans="2:11" ht="12.75">
      <c r="B899" s="14" t="s">
        <v>269</v>
      </c>
      <c r="C899" s="11">
        <v>9100</v>
      </c>
      <c r="D899" s="40"/>
      <c r="E899" s="40"/>
      <c r="F899" s="40"/>
      <c r="G899" s="40"/>
      <c r="H899" s="40"/>
      <c r="I899" s="40"/>
      <c r="J899" s="40"/>
      <c r="K899" s="132">
        <f t="shared" si="44"/>
        <v>0</v>
      </c>
    </row>
    <row r="900" spans="2:11" ht="12.75">
      <c r="B900" s="118" t="s">
        <v>27</v>
      </c>
      <c r="C900" s="119"/>
      <c r="D900" s="313"/>
      <c r="E900" s="313"/>
      <c r="F900" s="313"/>
      <c r="G900" s="313"/>
      <c r="H900" s="313"/>
      <c r="I900" s="76"/>
      <c r="J900" s="313"/>
      <c r="K900" s="80"/>
    </row>
    <row r="901" spans="2:11" ht="12.75">
      <c r="B901" s="14" t="s">
        <v>270</v>
      </c>
      <c r="C901" s="11">
        <v>7420</v>
      </c>
      <c r="D901" s="314"/>
      <c r="E901" s="314"/>
      <c r="F901" s="314"/>
      <c r="G901" s="314"/>
      <c r="H901" s="314"/>
      <c r="I901" s="40"/>
      <c r="J901" s="314"/>
      <c r="K901" s="132">
        <f>ROUND(I901,2)</f>
        <v>0</v>
      </c>
    </row>
    <row r="902" spans="2:11" ht="12.75">
      <c r="B902" s="14" t="s">
        <v>271</v>
      </c>
      <c r="C902" s="11">
        <v>9300</v>
      </c>
      <c r="D902" s="314"/>
      <c r="E902" s="314"/>
      <c r="F902" s="314"/>
      <c r="G902" s="314"/>
      <c r="H902" s="314"/>
      <c r="I902" s="40"/>
      <c r="J902" s="314"/>
      <c r="K902" s="132">
        <f>ROUND(I902,2)</f>
        <v>0</v>
      </c>
    </row>
    <row r="903" spans="2:11" ht="12.75">
      <c r="B903" s="118" t="s">
        <v>28</v>
      </c>
      <c r="C903" s="119"/>
      <c r="D903" s="313"/>
      <c r="E903" s="313"/>
      <c r="F903" s="313"/>
      <c r="G903" s="313"/>
      <c r="H903" s="313"/>
      <c r="I903" s="313"/>
      <c r="J903" s="76"/>
      <c r="K903" s="80"/>
    </row>
    <row r="904" spans="2:11" ht="12.75">
      <c r="B904" s="14" t="s">
        <v>55</v>
      </c>
      <c r="C904" s="11">
        <v>710</v>
      </c>
      <c r="D904" s="314"/>
      <c r="E904" s="314"/>
      <c r="F904" s="314"/>
      <c r="G904" s="314"/>
      <c r="H904" s="314"/>
      <c r="I904" s="314"/>
      <c r="J904" s="40"/>
      <c r="K904" s="132">
        <f>ROUND(J904,2)</f>
        <v>0</v>
      </c>
    </row>
    <row r="905" spans="2:11" ht="12.75">
      <c r="B905" s="14" t="s">
        <v>272</v>
      </c>
      <c r="C905" s="11">
        <v>720</v>
      </c>
      <c r="D905" s="314"/>
      <c r="E905" s="314"/>
      <c r="F905" s="314"/>
      <c r="G905" s="314"/>
      <c r="H905" s="314"/>
      <c r="I905" s="314"/>
      <c r="J905" s="40"/>
      <c r="K905" s="131">
        <f>ROUND(J905,2)</f>
        <v>0</v>
      </c>
    </row>
    <row r="906" spans="2:11" ht="12.75">
      <c r="B906" s="72" t="s">
        <v>273</v>
      </c>
      <c r="C906" s="120"/>
      <c r="D906" s="122">
        <f>ROUND(SUM(D883:D899),2)</f>
        <v>0</v>
      </c>
      <c r="E906" s="124">
        <f>ROUND(SUM(E883:E899),2)</f>
        <v>0</v>
      </c>
      <c r="F906" s="124">
        <f>ROUND(SUM(F883:F899),2)</f>
        <v>0</v>
      </c>
      <c r="G906" s="124">
        <f>ROUND(SUM(G883:G899),2)</f>
        <v>0</v>
      </c>
      <c r="H906" s="124">
        <f>ROUND(SUM(H883:H899),2)</f>
        <v>0</v>
      </c>
      <c r="I906" s="124">
        <f>ROUND(SUM(I883:I899)+SUM(I901:I902),2)</f>
        <v>0</v>
      </c>
      <c r="J906" s="124">
        <f>ROUND(SUM(J883:J899)+SUM(J904:J905),2)</f>
        <v>0</v>
      </c>
      <c r="K906" s="124">
        <f>ROUND(SUM(D906:J906),2)</f>
        <v>0</v>
      </c>
    </row>
    <row r="907" spans="2:11" ht="12.75">
      <c r="B907" s="213" t="s">
        <v>29</v>
      </c>
      <c r="C907" s="120"/>
      <c r="D907" s="315"/>
      <c r="E907" s="315"/>
      <c r="F907" s="315"/>
      <c r="G907" s="316"/>
      <c r="H907" s="316"/>
      <c r="I907" s="316"/>
      <c r="J907" s="317"/>
      <c r="K907" s="122">
        <f>ROUND(D879-K906,2)</f>
        <v>0</v>
      </c>
    </row>
    <row r="908" spans="2:4" ht="38.25" customHeight="1">
      <c r="B908" s="216" t="s">
        <v>460</v>
      </c>
      <c r="C908" s="251"/>
      <c r="D908" s="171"/>
    </row>
    <row r="909" spans="2:4" ht="12.75">
      <c r="B909" s="26" t="s">
        <v>409</v>
      </c>
      <c r="C909" s="31">
        <v>3730</v>
      </c>
      <c r="D909" s="40"/>
    </row>
    <row r="910" spans="2:4" ht="12.75">
      <c r="B910" s="252" t="s">
        <v>32</v>
      </c>
      <c r="C910" s="155">
        <v>3740</v>
      </c>
      <c r="D910" s="77"/>
    </row>
    <row r="911" spans="2:4" ht="12.75">
      <c r="B911" s="170" t="s">
        <v>33</v>
      </c>
      <c r="C911" s="152"/>
      <c r="D911" s="86"/>
    </row>
    <row r="912" spans="2:4" ht="12.75">
      <c r="B912" s="3" t="s">
        <v>302</v>
      </c>
      <c r="C912" s="31">
        <v>3610</v>
      </c>
      <c r="D912" s="40"/>
    </row>
    <row r="913" spans="2:4" ht="12.75">
      <c r="B913" s="3" t="s">
        <v>274</v>
      </c>
      <c r="C913" s="31">
        <v>3620</v>
      </c>
      <c r="D913" s="40"/>
    </row>
    <row r="914" spans="2:4" ht="12.75">
      <c r="B914" s="3" t="s">
        <v>275</v>
      </c>
      <c r="C914" s="31">
        <v>3630</v>
      </c>
      <c r="D914" s="40"/>
    </row>
    <row r="915" spans="2:4" ht="12.75">
      <c r="B915" s="34" t="s">
        <v>276</v>
      </c>
      <c r="C915" s="155">
        <v>3640</v>
      </c>
      <c r="D915" s="77"/>
    </row>
    <row r="916" spans="2:4" ht="12.75">
      <c r="B916" s="34" t="s">
        <v>278</v>
      </c>
      <c r="C916" s="155">
        <v>3670</v>
      </c>
      <c r="D916" s="77"/>
    </row>
    <row r="917" spans="2:4" ht="12.75">
      <c r="B917" s="34" t="s">
        <v>279</v>
      </c>
      <c r="C917" s="155">
        <v>3690</v>
      </c>
      <c r="D917" s="77"/>
    </row>
    <row r="918" spans="2:4" ht="12.75">
      <c r="B918" s="34" t="s">
        <v>280</v>
      </c>
      <c r="C918" s="155">
        <v>3600</v>
      </c>
      <c r="D918" s="122">
        <f>ROUND(SUM(D912:D917),2)</f>
        <v>0</v>
      </c>
    </row>
    <row r="919" spans="2:4" ht="12.75">
      <c r="B919" s="170" t="s">
        <v>34</v>
      </c>
      <c r="C919" s="152"/>
      <c r="D919" s="76"/>
    </row>
    <row r="920" spans="2:4" ht="12.75">
      <c r="B920" s="3" t="s">
        <v>304</v>
      </c>
      <c r="C920" s="31">
        <v>910</v>
      </c>
      <c r="D920" s="40"/>
    </row>
    <row r="921" spans="2:4" ht="12.75">
      <c r="B921" s="3" t="s">
        <v>281</v>
      </c>
      <c r="C921" s="31">
        <v>920</v>
      </c>
      <c r="D921" s="40"/>
    </row>
    <row r="922" spans="2:4" ht="12.75">
      <c r="B922" s="3" t="s">
        <v>282</v>
      </c>
      <c r="C922" s="31">
        <v>930</v>
      </c>
      <c r="D922" s="40"/>
    </row>
    <row r="923" spans="2:4" ht="12.75">
      <c r="B923" s="34" t="s">
        <v>283</v>
      </c>
      <c r="C923" s="155">
        <v>940</v>
      </c>
      <c r="D923" s="77"/>
    </row>
    <row r="924" spans="2:4" ht="12.75">
      <c r="B924" s="3" t="s">
        <v>285</v>
      </c>
      <c r="C924" s="31">
        <v>970</v>
      </c>
      <c r="D924" s="22"/>
    </row>
    <row r="925" spans="2:4" ht="12.75">
      <c r="B925" s="3" t="s">
        <v>286</v>
      </c>
      <c r="C925" s="31">
        <v>990</v>
      </c>
      <c r="D925" s="21"/>
    </row>
    <row r="926" spans="2:4" ht="12.75">
      <c r="B926" s="3" t="s">
        <v>287</v>
      </c>
      <c r="C926" s="31">
        <v>9700</v>
      </c>
      <c r="D926" s="122">
        <f>ROUND(SUM(D920:D925),2)</f>
        <v>0</v>
      </c>
    </row>
    <row r="927" spans="2:4" ht="12.75">
      <c r="B927" s="24" t="s">
        <v>167</v>
      </c>
      <c r="C927" s="196"/>
      <c r="D927" s="122">
        <f>ROUND(SUM(D909:D910)+D918+D926,2)</f>
        <v>0</v>
      </c>
    </row>
    <row r="928" spans="2:4" ht="12.75">
      <c r="B928" s="24" t="s">
        <v>114</v>
      </c>
      <c r="C928" s="196"/>
      <c r="D928" s="122">
        <f>ROUND(K907+D927,2)</f>
        <v>0</v>
      </c>
    </row>
    <row r="929" spans="2:4" ht="12.75">
      <c r="B929" s="26" t="str">
        <f>B145</f>
        <v>Fund Balance, July 1, 2013</v>
      </c>
      <c r="C929" s="31">
        <v>2800</v>
      </c>
      <c r="D929" s="40"/>
    </row>
    <row r="930" spans="2:4" ht="12.75">
      <c r="B930" s="26" t="s">
        <v>40</v>
      </c>
      <c r="C930" s="31">
        <v>2891</v>
      </c>
      <c r="D930" s="40"/>
    </row>
    <row r="931" spans="2:4" ht="12.75">
      <c r="B931" s="148" t="s">
        <v>372</v>
      </c>
      <c r="C931" s="151"/>
      <c r="D931" s="88"/>
    </row>
    <row r="932" spans="2:4" ht="12.75">
      <c r="B932" s="14" t="s">
        <v>373</v>
      </c>
      <c r="C932" s="73">
        <v>2710</v>
      </c>
      <c r="D932" s="21"/>
    </row>
    <row r="933" spans="2:4" ht="12.75">
      <c r="B933" s="3" t="s">
        <v>374</v>
      </c>
      <c r="C933" s="31">
        <v>2720</v>
      </c>
      <c r="D933" s="40"/>
    </row>
    <row r="934" spans="2:4" ht="12.75">
      <c r="B934" s="3" t="s">
        <v>375</v>
      </c>
      <c r="C934" s="31">
        <v>2730</v>
      </c>
      <c r="D934" s="40"/>
    </row>
    <row r="935" spans="2:4" ht="12.75">
      <c r="B935" s="3" t="s">
        <v>376</v>
      </c>
      <c r="C935" s="31">
        <v>2740</v>
      </c>
      <c r="D935" s="40"/>
    </row>
    <row r="936" spans="2:4" ht="12.75">
      <c r="B936" s="3" t="s">
        <v>377</v>
      </c>
      <c r="C936" s="31">
        <v>2750</v>
      </c>
      <c r="D936" s="22"/>
    </row>
    <row r="937" spans="2:4" ht="12.75">
      <c r="B937" s="34" t="str">
        <f>B153</f>
        <v>Fund Balance, June 30, 2014</v>
      </c>
      <c r="C937" s="100">
        <v>2700</v>
      </c>
      <c r="D937" s="127">
        <f>ROUND(SUM(D932:D936),2)</f>
        <v>0</v>
      </c>
    </row>
    <row r="938" spans="2:4" ht="12.75">
      <c r="B938" s="9"/>
      <c r="C938" s="9"/>
      <c r="D938" s="9"/>
    </row>
    <row r="939" spans="2:4" ht="16.5" customHeight="1">
      <c r="B939" s="9" t="s">
        <v>38</v>
      </c>
      <c r="C939" s="9"/>
      <c r="D939" s="9"/>
    </row>
    <row r="942" spans="1:10" ht="12.75">
      <c r="A942" s="9" t="s">
        <v>132</v>
      </c>
      <c r="B942" s="110" t="str">
        <f>$B$1</f>
        <v>DISTRICT SCHOOL BOARD OF OKEECHOBEE COUNTY</v>
      </c>
      <c r="C942" s="253"/>
      <c r="H942" s="32"/>
      <c r="J942" s="9"/>
    </row>
    <row r="943" spans="1:11" ht="12.75">
      <c r="A943" s="1" t="s">
        <v>133</v>
      </c>
      <c r="B943" s="110" t="s">
        <v>560</v>
      </c>
      <c r="C943" s="253"/>
      <c r="J943" s="9"/>
      <c r="K943" s="35" t="s">
        <v>180</v>
      </c>
    </row>
    <row r="944" spans="1:11" ht="12.75">
      <c r="A944" s="1" t="s">
        <v>133</v>
      </c>
      <c r="B944" s="298" t="str">
        <f>B4</f>
        <v>For the Fiscal Year Ended June 30, 2014</v>
      </c>
      <c r="C944" s="253"/>
      <c r="J944" s="9"/>
      <c r="K944" s="43" t="s">
        <v>92</v>
      </c>
    </row>
    <row r="945" spans="1:20" s="254" customFormat="1" ht="25.5">
      <c r="A945" s="237" t="s">
        <v>133</v>
      </c>
      <c r="B945" s="333" t="s">
        <v>77</v>
      </c>
      <c r="C945" s="342" t="s">
        <v>461</v>
      </c>
      <c r="D945" s="201" t="s">
        <v>526</v>
      </c>
      <c r="E945" s="201" t="s">
        <v>526</v>
      </c>
      <c r="F945" s="201" t="s">
        <v>527</v>
      </c>
      <c r="G945" s="201" t="s">
        <v>527</v>
      </c>
      <c r="H945" s="201" t="s">
        <v>528</v>
      </c>
      <c r="I945" s="201" t="s">
        <v>507</v>
      </c>
      <c r="J945" s="201" t="s">
        <v>507</v>
      </c>
      <c r="K945" s="322" t="s">
        <v>73</v>
      </c>
      <c r="S945" s="1"/>
      <c r="T945" s="293"/>
    </row>
    <row r="946" spans="1:20" ht="12.75">
      <c r="A946" s="1" t="s">
        <v>133</v>
      </c>
      <c r="B946" s="334"/>
      <c r="C946" s="343"/>
      <c r="D946" s="255">
        <v>911</v>
      </c>
      <c r="E946" s="255">
        <v>912</v>
      </c>
      <c r="F946" s="255">
        <v>913</v>
      </c>
      <c r="G946" s="255">
        <v>914</v>
      </c>
      <c r="H946" s="255">
        <v>915</v>
      </c>
      <c r="I946" s="255">
        <v>921</v>
      </c>
      <c r="J946" s="255">
        <v>922</v>
      </c>
      <c r="K946" s="323"/>
      <c r="S946" s="254"/>
      <c r="T946" s="296"/>
    </row>
    <row r="947" spans="1:11" ht="12.75">
      <c r="A947" s="1" t="s">
        <v>134</v>
      </c>
      <c r="B947" s="26" t="s">
        <v>78</v>
      </c>
      <c r="C947" s="31">
        <v>3481</v>
      </c>
      <c r="D947" s="40"/>
      <c r="E947" s="40"/>
      <c r="F947" s="40"/>
      <c r="G947" s="40"/>
      <c r="H947" s="40"/>
      <c r="I947" s="40"/>
      <c r="J947" s="40"/>
      <c r="K947" s="123">
        <f>ROUND(SUM(D947:J947),2)</f>
        <v>0</v>
      </c>
    </row>
    <row r="948" spans="1:11" ht="12.75">
      <c r="A948" s="1" t="s">
        <v>134</v>
      </c>
      <c r="B948" s="26" t="s">
        <v>79</v>
      </c>
      <c r="C948" s="31">
        <v>3482</v>
      </c>
      <c r="D948" s="40"/>
      <c r="E948" s="40"/>
      <c r="F948" s="40"/>
      <c r="G948" s="40"/>
      <c r="H948" s="40"/>
      <c r="I948" s="40"/>
      <c r="J948" s="40"/>
      <c r="K948" s="123">
        <f>ROUND(SUM(D948:J948),2)</f>
        <v>0</v>
      </c>
    </row>
    <row r="949" spans="1:11" ht="12.75">
      <c r="A949" s="1" t="s">
        <v>134</v>
      </c>
      <c r="B949" s="26" t="s">
        <v>80</v>
      </c>
      <c r="C949" s="31">
        <v>3484</v>
      </c>
      <c r="D949" s="40"/>
      <c r="E949" s="40"/>
      <c r="F949" s="40"/>
      <c r="G949" s="40"/>
      <c r="H949" s="40"/>
      <c r="I949" s="40"/>
      <c r="J949" s="40"/>
      <c r="K949" s="123">
        <f>ROUND(SUM(D949:J949),2)</f>
        <v>0</v>
      </c>
    </row>
    <row r="950" spans="1:11" ht="12.75">
      <c r="A950" s="1" t="s">
        <v>134</v>
      </c>
      <c r="B950" s="26" t="s">
        <v>81</v>
      </c>
      <c r="C950" s="31">
        <v>3489</v>
      </c>
      <c r="D950" s="40"/>
      <c r="E950" s="40"/>
      <c r="F950" s="40"/>
      <c r="G950" s="40"/>
      <c r="H950" s="40"/>
      <c r="I950" s="40"/>
      <c r="J950" s="40"/>
      <c r="K950" s="123">
        <f>ROUND(SUM(D950:J950),2)</f>
        <v>0</v>
      </c>
    </row>
    <row r="951" spans="1:11" ht="12.75">
      <c r="A951" s="1" t="s">
        <v>133</v>
      </c>
      <c r="B951" s="24" t="s">
        <v>329</v>
      </c>
      <c r="C951" s="196"/>
      <c r="D951" s="122">
        <f aca="true" t="shared" si="45" ref="D951:J951">ROUND(SUM(D947:D950),2)</f>
        <v>0</v>
      </c>
      <c r="E951" s="124">
        <f t="shared" si="45"/>
        <v>0</v>
      </c>
      <c r="F951" s="124">
        <f t="shared" si="45"/>
        <v>0</v>
      </c>
      <c r="G951" s="124">
        <f t="shared" si="45"/>
        <v>0</v>
      </c>
      <c r="H951" s="124">
        <f t="shared" si="45"/>
        <v>0</v>
      </c>
      <c r="I951" s="124">
        <f t="shared" si="45"/>
        <v>0</v>
      </c>
      <c r="J951" s="124">
        <f t="shared" si="45"/>
        <v>0</v>
      </c>
      <c r="K951" s="124">
        <f>ROUND(SUM(D951:J951),2)</f>
        <v>0</v>
      </c>
    </row>
    <row r="952" spans="1:11" ht="38.25" customHeight="1">
      <c r="A952" s="1" t="s">
        <v>133</v>
      </c>
      <c r="B952" s="203" t="s">
        <v>82</v>
      </c>
      <c r="C952" s="251"/>
      <c r="D952" s="171"/>
      <c r="E952" s="171"/>
      <c r="F952" s="171"/>
      <c r="G952" s="171"/>
      <c r="H952" s="171"/>
      <c r="I952" s="171"/>
      <c r="J952" s="171"/>
      <c r="K952" s="171"/>
    </row>
    <row r="953" spans="1:11" ht="12.75">
      <c r="A953" s="1" t="s">
        <v>134</v>
      </c>
      <c r="B953" s="26" t="s">
        <v>19</v>
      </c>
      <c r="C953" s="31">
        <v>100</v>
      </c>
      <c r="D953" s="40"/>
      <c r="E953" s="40"/>
      <c r="F953" s="40"/>
      <c r="G953" s="40"/>
      <c r="H953" s="40"/>
      <c r="I953" s="40"/>
      <c r="J953" s="40"/>
      <c r="K953" s="123">
        <f aca="true" t="shared" si="46" ref="K953:K962">ROUND(SUM(D953:J953),2)</f>
        <v>0</v>
      </c>
    </row>
    <row r="954" spans="1:11" ht="12.75">
      <c r="A954" s="1" t="s">
        <v>134</v>
      </c>
      <c r="B954" s="26" t="s">
        <v>83</v>
      </c>
      <c r="C954" s="31">
        <v>200</v>
      </c>
      <c r="D954" s="40"/>
      <c r="E954" s="40"/>
      <c r="F954" s="40"/>
      <c r="G954" s="40"/>
      <c r="H954" s="40"/>
      <c r="I954" s="40"/>
      <c r="J954" s="40"/>
      <c r="K954" s="123">
        <f t="shared" si="46"/>
        <v>0</v>
      </c>
    </row>
    <row r="955" spans="1:11" ht="12.75">
      <c r="A955" s="1" t="s">
        <v>134</v>
      </c>
      <c r="B955" s="26" t="s">
        <v>84</v>
      </c>
      <c r="C955" s="31">
        <v>300</v>
      </c>
      <c r="D955" s="40"/>
      <c r="E955" s="40"/>
      <c r="F955" s="40"/>
      <c r="G955" s="40"/>
      <c r="H955" s="40"/>
      <c r="I955" s="40"/>
      <c r="J955" s="40"/>
      <c r="K955" s="123">
        <f t="shared" si="46"/>
        <v>0</v>
      </c>
    </row>
    <row r="956" spans="1:11" ht="12.75">
      <c r="A956" s="1" t="s">
        <v>134</v>
      </c>
      <c r="B956" s="26" t="s">
        <v>85</v>
      </c>
      <c r="C956" s="31">
        <v>400</v>
      </c>
      <c r="D956" s="40"/>
      <c r="E956" s="40"/>
      <c r="F956" s="40"/>
      <c r="G956" s="40"/>
      <c r="H956" s="40"/>
      <c r="I956" s="40"/>
      <c r="J956" s="40"/>
      <c r="K956" s="123">
        <f t="shared" si="46"/>
        <v>0</v>
      </c>
    </row>
    <row r="957" spans="1:11" ht="12.75">
      <c r="A957" s="1" t="s">
        <v>134</v>
      </c>
      <c r="B957" s="26" t="s">
        <v>86</v>
      </c>
      <c r="C957" s="31">
        <v>500</v>
      </c>
      <c r="D957" s="40"/>
      <c r="E957" s="40"/>
      <c r="F957" s="40"/>
      <c r="G957" s="40"/>
      <c r="H957" s="40"/>
      <c r="I957" s="40"/>
      <c r="J957" s="40"/>
      <c r="K957" s="123">
        <f t="shared" si="46"/>
        <v>0</v>
      </c>
    </row>
    <row r="958" spans="1:11" ht="12.75">
      <c r="A958" s="1" t="s">
        <v>134</v>
      </c>
      <c r="B958" s="26" t="s">
        <v>60</v>
      </c>
      <c r="C958" s="31">
        <v>600</v>
      </c>
      <c r="D958" s="40"/>
      <c r="E958" s="40"/>
      <c r="F958" s="40"/>
      <c r="G958" s="40"/>
      <c r="H958" s="40"/>
      <c r="I958" s="40"/>
      <c r="J958" s="40"/>
      <c r="K958" s="123">
        <f t="shared" si="46"/>
        <v>0</v>
      </c>
    </row>
    <row r="959" spans="1:11" ht="12.75">
      <c r="A959" s="1" t="s">
        <v>134</v>
      </c>
      <c r="B959" s="26" t="s">
        <v>18</v>
      </c>
      <c r="C959" s="31">
        <v>700</v>
      </c>
      <c r="D959" s="40"/>
      <c r="E959" s="40"/>
      <c r="F959" s="40"/>
      <c r="G959" s="40"/>
      <c r="H959" s="40"/>
      <c r="I959" s="40"/>
      <c r="J959" s="40"/>
      <c r="K959" s="123">
        <f t="shared" si="46"/>
        <v>0</v>
      </c>
    </row>
    <row r="960" spans="1:11" ht="12.75">
      <c r="A960" s="1" t="s">
        <v>134</v>
      </c>
      <c r="B960" s="26" t="s">
        <v>508</v>
      </c>
      <c r="C960" s="31">
        <v>780</v>
      </c>
      <c r="D960" s="40"/>
      <c r="E960" s="40"/>
      <c r="F960" s="40"/>
      <c r="G960" s="40"/>
      <c r="H960" s="40"/>
      <c r="I960" s="40"/>
      <c r="J960" s="40"/>
      <c r="K960" s="123">
        <f t="shared" si="46"/>
        <v>0</v>
      </c>
    </row>
    <row r="961" spans="1:11" ht="12.75">
      <c r="A961" s="1" t="s">
        <v>133</v>
      </c>
      <c r="B961" s="24" t="s">
        <v>330</v>
      </c>
      <c r="C961" s="196"/>
      <c r="D961" s="122">
        <f aca="true" t="shared" si="47" ref="D961:J961">ROUND(SUM(D953:D960),2)</f>
        <v>0</v>
      </c>
      <c r="E961" s="124">
        <f t="shared" si="47"/>
        <v>0</v>
      </c>
      <c r="F961" s="124">
        <f t="shared" si="47"/>
        <v>0</v>
      </c>
      <c r="G961" s="124">
        <f t="shared" si="47"/>
        <v>0</v>
      </c>
      <c r="H961" s="124">
        <f t="shared" si="47"/>
        <v>0</v>
      </c>
      <c r="I961" s="124">
        <f t="shared" si="47"/>
        <v>0</v>
      </c>
      <c r="J961" s="124">
        <f t="shared" si="47"/>
        <v>0</v>
      </c>
      <c r="K961" s="124">
        <f t="shared" si="46"/>
        <v>0</v>
      </c>
    </row>
    <row r="962" spans="1:11" ht="12.75">
      <c r="A962" s="1" t="s">
        <v>133</v>
      </c>
      <c r="B962" s="24" t="s">
        <v>87</v>
      </c>
      <c r="C962" s="196"/>
      <c r="D962" s="122">
        <f>ROUND(D951-D961,2)</f>
        <v>0</v>
      </c>
      <c r="E962" s="124">
        <f aca="true" t="shared" si="48" ref="E962:J962">ROUND(E951-E961,2)</f>
        <v>0</v>
      </c>
      <c r="F962" s="124">
        <f t="shared" si="48"/>
        <v>0</v>
      </c>
      <c r="G962" s="124">
        <f t="shared" si="48"/>
        <v>0</v>
      </c>
      <c r="H962" s="124">
        <f t="shared" si="48"/>
        <v>0</v>
      </c>
      <c r="I962" s="124">
        <f t="shared" si="48"/>
        <v>0</v>
      </c>
      <c r="J962" s="124">
        <f t="shared" si="48"/>
        <v>0</v>
      </c>
      <c r="K962" s="124">
        <f t="shared" si="46"/>
        <v>0</v>
      </c>
    </row>
    <row r="963" spans="1:11" ht="38.25" customHeight="1">
      <c r="A963" s="1" t="s">
        <v>133</v>
      </c>
      <c r="B963" s="203" t="s">
        <v>135</v>
      </c>
      <c r="C963" s="251"/>
      <c r="D963" s="171"/>
      <c r="E963" s="171"/>
      <c r="F963" s="171"/>
      <c r="G963" s="171"/>
      <c r="H963" s="171"/>
      <c r="I963" s="171"/>
      <c r="J963" s="171"/>
      <c r="K963" s="171"/>
    </row>
    <row r="964" spans="1:11" ht="12.75">
      <c r="A964" s="1" t="s">
        <v>136</v>
      </c>
      <c r="B964" s="26" t="s">
        <v>53</v>
      </c>
      <c r="C964" s="31">
        <v>3431</v>
      </c>
      <c r="D964" s="40"/>
      <c r="E964" s="40"/>
      <c r="F964" s="40"/>
      <c r="G964" s="40"/>
      <c r="H964" s="40"/>
      <c r="I964" s="40"/>
      <c r="J964" s="40"/>
      <c r="K964" s="123">
        <f aca="true" t="shared" si="49" ref="K964:K975">ROUND(SUM(D964:J964),2)</f>
        <v>0</v>
      </c>
    </row>
    <row r="965" spans="1:11" ht="12.75">
      <c r="A965" s="1" t="s">
        <v>136</v>
      </c>
      <c r="B965" s="26" t="s">
        <v>119</v>
      </c>
      <c r="C965" s="31">
        <v>3432</v>
      </c>
      <c r="D965" s="40"/>
      <c r="E965" s="40"/>
      <c r="F965" s="40"/>
      <c r="G965" s="40"/>
      <c r="H965" s="40"/>
      <c r="I965" s="40"/>
      <c r="J965" s="40"/>
      <c r="K965" s="123">
        <f t="shared" si="49"/>
        <v>0</v>
      </c>
    </row>
    <row r="966" spans="1:11" ht="12.75">
      <c r="A966" s="1" t="s">
        <v>136</v>
      </c>
      <c r="B966" s="26" t="s">
        <v>170</v>
      </c>
      <c r="C966" s="31">
        <v>3433</v>
      </c>
      <c r="D966" s="40"/>
      <c r="E966" s="40"/>
      <c r="F966" s="40"/>
      <c r="G966" s="40"/>
      <c r="H966" s="40"/>
      <c r="I966" s="40"/>
      <c r="J966" s="40"/>
      <c r="K966" s="123">
        <f t="shared" si="49"/>
        <v>0</v>
      </c>
    </row>
    <row r="967" spans="1:11" ht="12.75">
      <c r="A967" s="1" t="s">
        <v>136</v>
      </c>
      <c r="B967" s="26" t="s">
        <v>572</v>
      </c>
      <c r="C967" s="31">
        <v>3440</v>
      </c>
      <c r="D967" s="40"/>
      <c r="E967" s="40"/>
      <c r="F967" s="40"/>
      <c r="G967" s="40"/>
      <c r="H967" s="40"/>
      <c r="I967" s="40"/>
      <c r="J967" s="40"/>
      <c r="K967" s="123">
        <f t="shared" si="49"/>
        <v>0</v>
      </c>
    </row>
    <row r="968" spans="1:11" ht="12.75">
      <c r="A968" s="1" t="s">
        <v>136</v>
      </c>
      <c r="B968" s="26" t="s">
        <v>189</v>
      </c>
      <c r="C968" s="31">
        <v>3495</v>
      </c>
      <c r="D968" s="40"/>
      <c r="E968" s="40"/>
      <c r="F968" s="40"/>
      <c r="G968" s="40"/>
      <c r="H968" s="40"/>
      <c r="I968" s="40"/>
      <c r="J968" s="40"/>
      <c r="K968" s="123">
        <f>ROUND(SUM(D968:J968),2)</f>
        <v>0</v>
      </c>
    </row>
    <row r="969" spans="1:11" ht="12.75">
      <c r="A969" s="1" t="s">
        <v>136</v>
      </c>
      <c r="B969" s="26" t="s">
        <v>32</v>
      </c>
      <c r="C969" s="31">
        <v>3740</v>
      </c>
      <c r="D969" s="40"/>
      <c r="E969" s="40"/>
      <c r="F969" s="40"/>
      <c r="G969" s="40"/>
      <c r="H969" s="40"/>
      <c r="I969" s="40"/>
      <c r="J969" s="40"/>
      <c r="K969" s="123">
        <f t="shared" si="49"/>
        <v>0</v>
      </c>
    </row>
    <row r="970" spans="1:11" ht="12.75">
      <c r="A970" s="1" t="s">
        <v>136</v>
      </c>
      <c r="B970" s="26" t="s">
        <v>137</v>
      </c>
      <c r="C970" s="31">
        <v>3780</v>
      </c>
      <c r="D970" s="40"/>
      <c r="E970" s="40"/>
      <c r="F970" s="40"/>
      <c r="G970" s="40"/>
      <c r="H970" s="40"/>
      <c r="I970" s="40"/>
      <c r="J970" s="40"/>
      <c r="K970" s="123">
        <f t="shared" si="49"/>
        <v>0</v>
      </c>
    </row>
    <row r="971" spans="1:11" ht="12.75">
      <c r="A971" s="1" t="s">
        <v>136</v>
      </c>
      <c r="B971" s="26" t="s">
        <v>509</v>
      </c>
      <c r="C971" s="31">
        <v>720</v>
      </c>
      <c r="D971" s="40"/>
      <c r="E971" s="40"/>
      <c r="F971" s="40"/>
      <c r="G971" s="40"/>
      <c r="H971" s="40"/>
      <c r="I971" s="40"/>
      <c r="J971" s="40"/>
      <c r="K971" s="123">
        <f t="shared" si="49"/>
        <v>0</v>
      </c>
    </row>
    <row r="972" spans="1:11" ht="12.75">
      <c r="A972" s="1" t="s">
        <v>136</v>
      </c>
      <c r="B972" s="26" t="s">
        <v>510</v>
      </c>
      <c r="C972" s="31">
        <v>790</v>
      </c>
      <c r="D972" s="40"/>
      <c r="E972" s="40"/>
      <c r="F972" s="40"/>
      <c r="G972" s="40"/>
      <c r="H972" s="40"/>
      <c r="I972" s="40"/>
      <c r="J972" s="40"/>
      <c r="K972" s="123">
        <f t="shared" si="49"/>
        <v>0</v>
      </c>
    </row>
    <row r="973" spans="1:11" ht="12.75">
      <c r="A973" s="1" t="s">
        <v>136</v>
      </c>
      <c r="B973" s="16" t="s">
        <v>138</v>
      </c>
      <c r="C973" s="17">
        <v>810</v>
      </c>
      <c r="D973" s="40"/>
      <c r="E973" s="40"/>
      <c r="F973" s="40"/>
      <c r="G973" s="40"/>
      <c r="H973" s="40"/>
      <c r="I973" s="40"/>
      <c r="J973" s="40"/>
      <c r="K973" s="123">
        <f t="shared" si="49"/>
        <v>0</v>
      </c>
    </row>
    <row r="974" spans="1:11" ht="12.75">
      <c r="A974" s="1" t="s">
        <v>133</v>
      </c>
      <c r="B974" s="24" t="s">
        <v>331</v>
      </c>
      <c r="C974" s="196"/>
      <c r="D974" s="122">
        <f aca="true" t="shared" si="50" ref="D974:J974">ROUND(SUM(D964:D973),2)</f>
        <v>0</v>
      </c>
      <c r="E974" s="124">
        <f t="shared" si="50"/>
        <v>0</v>
      </c>
      <c r="F974" s="124">
        <f t="shared" si="50"/>
        <v>0</v>
      </c>
      <c r="G974" s="124">
        <f t="shared" si="50"/>
        <v>0</v>
      </c>
      <c r="H974" s="124">
        <f t="shared" si="50"/>
        <v>0</v>
      </c>
      <c r="I974" s="124">
        <f t="shared" si="50"/>
        <v>0</v>
      </c>
      <c r="J974" s="124">
        <f t="shared" si="50"/>
        <v>0</v>
      </c>
      <c r="K974" s="124">
        <f t="shared" si="49"/>
        <v>0</v>
      </c>
    </row>
    <row r="975" spans="1:11" ht="12.75">
      <c r="A975" s="1" t="s">
        <v>133</v>
      </c>
      <c r="B975" s="24" t="s">
        <v>468</v>
      </c>
      <c r="C975" s="31"/>
      <c r="D975" s="122">
        <f>ROUND(D962+D974,2)</f>
        <v>0</v>
      </c>
      <c r="E975" s="124">
        <f aca="true" t="shared" si="51" ref="E975:J975">ROUND(E962+E974,2)</f>
        <v>0</v>
      </c>
      <c r="F975" s="124">
        <f t="shared" si="51"/>
        <v>0</v>
      </c>
      <c r="G975" s="124">
        <f t="shared" si="51"/>
        <v>0</v>
      </c>
      <c r="H975" s="124">
        <f t="shared" si="51"/>
        <v>0</v>
      </c>
      <c r="I975" s="124">
        <f t="shared" si="51"/>
        <v>0</v>
      </c>
      <c r="J975" s="124">
        <f t="shared" si="51"/>
        <v>0</v>
      </c>
      <c r="K975" s="124">
        <f t="shared" si="49"/>
        <v>0</v>
      </c>
    </row>
    <row r="976" spans="1:11" ht="38.25" customHeight="1">
      <c r="A976" s="1" t="s">
        <v>133</v>
      </c>
      <c r="B976" s="216" t="s">
        <v>469</v>
      </c>
      <c r="C976" s="251"/>
      <c r="D976" s="171"/>
      <c r="E976" s="171"/>
      <c r="F976" s="171"/>
      <c r="G976" s="171"/>
      <c r="H976" s="171"/>
      <c r="I976" s="171"/>
      <c r="J976" s="171"/>
      <c r="K976" s="171"/>
    </row>
    <row r="977" spans="1:11" ht="12.75">
      <c r="A977" s="1" t="s">
        <v>133</v>
      </c>
      <c r="B977" s="23" t="s">
        <v>33</v>
      </c>
      <c r="C977" s="27"/>
      <c r="D977" s="78"/>
      <c r="E977" s="78"/>
      <c r="F977" s="78"/>
      <c r="G977" s="78"/>
      <c r="H977" s="78"/>
      <c r="I977" s="78"/>
      <c r="J977" s="78"/>
      <c r="K977" s="76"/>
    </row>
    <row r="978" spans="1:11" ht="12.75">
      <c r="A978" s="1" t="s">
        <v>133</v>
      </c>
      <c r="B978" s="3" t="s">
        <v>302</v>
      </c>
      <c r="C978" s="31">
        <v>3610</v>
      </c>
      <c r="D978" s="40"/>
      <c r="E978" s="40"/>
      <c r="F978" s="40"/>
      <c r="G978" s="40"/>
      <c r="H978" s="40"/>
      <c r="I978" s="40"/>
      <c r="J978" s="40"/>
      <c r="K978" s="125">
        <f aca="true" t="shared" si="52" ref="K978:K985">ROUND(SUM(D978:J978),2)</f>
        <v>0</v>
      </c>
    </row>
    <row r="979" spans="1:11" ht="12.75">
      <c r="A979" s="1" t="s">
        <v>133</v>
      </c>
      <c r="B979" s="3" t="s">
        <v>274</v>
      </c>
      <c r="C979" s="31">
        <v>3620</v>
      </c>
      <c r="D979" s="40"/>
      <c r="E979" s="40"/>
      <c r="F979" s="40"/>
      <c r="G979" s="40"/>
      <c r="H979" s="40"/>
      <c r="I979" s="40"/>
      <c r="J979" s="40"/>
      <c r="K979" s="122">
        <f t="shared" si="52"/>
        <v>0</v>
      </c>
    </row>
    <row r="980" spans="1:11" ht="12.75">
      <c r="A980" s="1" t="s">
        <v>133</v>
      </c>
      <c r="B980" s="3" t="s">
        <v>275</v>
      </c>
      <c r="C980" s="31">
        <v>3630</v>
      </c>
      <c r="D980" s="40"/>
      <c r="E980" s="40"/>
      <c r="F980" s="40"/>
      <c r="G980" s="40"/>
      <c r="H980" s="40"/>
      <c r="I980" s="40"/>
      <c r="J980" s="40"/>
      <c r="K980" s="122">
        <f t="shared" si="52"/>
        <v>0</v>
      </c>
    </row>
    <row r="981" spans="1:11" ht="12.75">
      <c r="A981" s="1" t="s">
        <v>133</v>
      </c>
      <c r="B981" s="3" t="s">
        <v>276</v>
      </c>
      <c r="C981" s="31">
        <v>3640</v>
      </c>
      <c r="D981" s="40"/>
      <c r="E981" s="40"/>
      <c r="F981" s="40"/>
      <c r="G981" s="40"/>
      <c r="H981" s="40"/>
      <c r="I981" s="40"/>
      <c r="J981" s="40"/>
      <c r="K981" s="125">
        <f t="shared" si="52"/>
        <v>0</v>
      </c>
    </row>
    <row r="982" spans="1:11" ht="12.75">
      <c r="A982" s="1" t="s">
        <v>133</v>
      </c>
      <c r="B982" s="3" t="s">
        <v>303</v>
      </c>
      <c r="C982" s="31">
        <v>3650</v>
      </c>
      <c r="D982" s="40"/>
      <c r="E982" s="40"/>
      <c r="F982" s="40"/>
      <c r="G982" s="40"/>
      <c r="H982" s="40"/>
      <c r="I982" s="40"/>
      <c r="J982" s="40"/>
      <c r="K982" s="122">
        <f t="shared" si="52"/>
        <v>0</v>
      </c>
    </row>
    <row r="983" spans="1:11" ht="12.75">
      <c r="A983" s="1" t="s">
        <v>133</v>
      </c>
      <c r="B983" s="3" t="s">
        <v>277</v>
      </c>
      <c r="C983" s="31">
        <v>3660</v>
      </c>
      <c r="D983" s="40"/>
      <c r="E983" s="40"/>
      <c r="F983" s="40"/>
      <c r="G983" s="40"/>
      <c r="H983" s="40"/>
      <c r="I983" s="40"/>
      <c r="J983" s="40"/>
      <c r="K983" s="125">
        <f t="shared" si="52"/>
        <v>0</v>
      </c>
    </row>
    <row r="984" spans="1:11" ht="12.75">
      <c r="A984" s="1" t="s">
        <v>133</v>
      </c>
      <c r="B984" s="3" t="s">
        <v>278</v>
      </c>
      <c r="C984" s="31">
        <v>3670</v>
      </c>
      <c r="D984" s="40"/>
      <c r="E984" s="40"/>
      <c r="F984" s="40"/>
      <c r="G984" s="40"/>
      <c r="H984" s="40"/>
      <c r="I984" s="40"/>
      <c r="J984" s="40"/>
      <c r="K984" s="122">
        <f t="shared" si="52"/>
        <v>0</v>
      </c>
    </row>
    <row r="985" spans="1:11" ht="12.75">
      <c r="A985" s="1" t="s">
        <v>133</v>
      </c>
      <c r="B985" s="232" t="s">
        <v>280</v>
      </c>
      <c r="C985" s="27">
        <v>3600</v>
      </c>
      <c r="D985" s="122">
        <f>ROUND(SUM(D978:D984),2)</f>
        <v>0</v>
      </c>
      <c r="E985" s="124">
        <f aca="true" t="shared" si="53" ref="E985:J985">ROUND(SUM(E978:E984),2)</f>
        <v>0</v>
      </c>
      <c r="F985" s="124">
        <f t="shared" si="53"/>
        <v>0</v>
      </c>
      <c r="G985" s="124">
        <f t="shared" si="53"/>
        <v>0</v>
      </c>
      <c r="H985" s="124">
        <f t="shared" si="53"/>
        <v>0</v>
      </c>
      <c r="I985" s="124">
        <f t="shared" si="53"/>
        <v>0</v>
      </c>
      <c r="J985" s="124">
        <f t="shared" si="53"/>
        <v>0</v>
      </c>
      <c r="K985" s="122">
        <f t="shared" si="52"/>
        <v>0</v>
      </c>
    </row>
    <row r="986" spans="1:11" ht="12.75">
      <c r="A986" s="1" t="s">
        <v>133</v>
      </c>
      <c r="B986" s="226" t="s">
        <v>34</v>
      </c>
      <c r="C986" s="227"/>
      <c r="D986" s="78"/>
      <c r="E986" s="78"/>
      <c r="F986" s="78"/>
      <c r="G986" s="78"/>
      <c r="H986" s="78"/>
      <c r="I986" s="78"/>
      <c r="J986" s="78"/>
      <c r="K986" s="76"/>
    </row>
    <row r="987" spans="1:11" ht="12.75">
      <c r="A987" s="1" t="s">
        <v>133</v>
      </c>
      <c r="B987" s="20" t="s">
        <v>304</v>
      </c>
      <c r="C987" s="17">
        <v>910</v>
      </c>
      <c r="D987" s="21"/>
      <c r="E987" s="21"/>
      <c r="F987" s="21"/>
      <c r="G987" s="21"/>
      <c r="H987" s="21"/>
      <c r="I987" s="21"/>
      <c r="J987" s="21"/>
      <c r="K987" s="125">
        <f>ROUND(SUM(D987:J987),2)</f>
        <v>0</v>
      </c>
    </row>
    <row r="988" spans="1:11" ht="12.75">
      <c r="A988" s="1" t="s">
        <v>133</v>
      </c>
      <c r="B988" s="20" t="s">
        <v>281</v>
      </c>
      <c r="C988" s="17">
        <v>920</v>
      </c>
      <c r="D988" s="22"/>
      <c r="E988" s="22"/>
      <c r="F988" s="22"/>
      <c r="G988" s="22"/>
      <c r="H988" s="22"/>
      <c r="I988" s="22"/>
      <c r="J988" s="22"/>
      <c r="K988" s="122">
        <f aca="true" t="shared" si="54" ref="K988:K998">ROUND(SUM(D988:J988),2)</f>
        <v>0</v>
      </c>
    </row>
    <row r="989" spans="1:11" ht="12.75">
      <c r="A989" s="1" t="s">
        <v>133</v>
      </c>
      <c r="B989" s="20" t="s">
        <v>282</v>
      </c>
      <c r="C989" s="17">
        <v>930</v>
      </c>
      <c r="D989" s="22"/>
      <c r="E989" s="22"/>
      <c r="F989" s="22"/>
      <c r="G989" s="22"/>
      <c r="H989" s="22"/>
      <c r="I989" s="22"/>
      <c r="J989" s="22"/>
      <c r="K989" s="122">
        <f t="shared" si="54"/>
        <v>0</v>
      </c>
    </row>
    <row r="990" spans="1:11" ht="12.75">
      <c r="A990" s="1" t="s">
        <v>133</v>
      </c>
      <c r="B990" s="20" t="s">
        <v>283</v>
      </c>
      <c r="C990" s="17">
        <v>940</v>
      </c>
      <c r="D990" s="22"/>
      <c r="E990" s="22"/>
      <c r="F990" s="22"/>
      <c r="G990" s="22"/>
      <c r="H990" s="22"/>
      <c r="I990" s="22"/>
      <c r="J990" s="22"/>
      <c r="K990" s="122">
        <f t="shared" si="54"/>
        <v>0</v>
      </c>
    </row>
    <row r="991" spans="1:11" ht="12.75">
      <c r="A991" s="1" t="s">
        <v>133</v>
      </c>
      <c r="B991" s="20" t="s">
        <v>303</v>
      </c>
      <c r="C991" s="17">
        <v>950</v>
      </c>
      <c r="D991" s="22"/>
      <c r="E991" s="22"/>
      <c r="F991" s="22"/>
      <c r="G991" s="22"/>
      <c r="H991" s="22"/>
      <c r="I991" s="22"/>
      <c r="J991" s="22"/>
      <c r="K991" s="122">
        <f t="shared" si="54"/>
        <v>0</v>
      </c>
    </row>
    <row r="992" spans="1:11" ht="12.75">
      <c r="A992" s="1" t="s">
        <v>133</v>
      </c>
      <c r="B992" s="20" t="s">
        <v>284</v>
      </c>
      <c r="C992" s="17">
        <v>960</v>
      </c>
      <c r="D992" s="22"/>
      <c r="E992" s="22"/>
      <c r="F992" s="22"/>
      <c r="G992" s="22"/>
      <c r="H992" s="22"/>
      <c r="I992" s="22"/>
      <c r="J992" s="22"/>
      <c r="K992" s="122">
        <f t="shared" si="54"/>
        <v>0</v>
      </c>
    </row>
    <row r="993" spans="1:11" ht="12.75">
      <c r="A993" s="1" t="s">
        <v>133</v>
      </c>
      <c r="B993" s="20" t="s">
        <v>285</v>
      </c>
      <c r="C993" s="17">
        <v>970</v>
      </c>
      <c r="D993" s="22"/>
      <c r="E993" s="22"/>
      <c r="F993" s="22"/>
      <c r="G993" s="22"/>
      <c r="H993" s="22"/>
      <c r="I993" s="22"/>
      <c r="J993" s="22"/>
      <c r="K993" s="122">
        <f t="shared" si="54"/>
        <v>0</v>
      </c>
    </row>
    <row r="994" spans="1:11" ht="12.75">
      <c r="A994" s="1" t="s">
        <v>133</v>
      </c>
      <c r="B994" s="20" t="s">
        <v>287</v>
      </c>
      <c r="C994" s="17">
        <v>9700</v>
      </c>
      <c r="D994" s="122">
        <f>ROUND(SUM(D987:D993),2)</f>
        <v>0</v>
      </c>
      <c r="E994" s="124">
        <f aca="true" t="shared" si="55" ref="E994:J994">ROUND(SUM(E987:E993),2)</f>
        <v>0</v>
      </c>
      <c r="F994" s="124">
        <f t="shared" si="55"/>
        <v>0</v>
      </c>
      <c r="G994" s="124">
        <f t="shared" si="55"/>
        <v>0</v>
      </c>
      <c r="H994" s="124">
        <f t="shared" si="55"/>
        <v>0</v>
      </c>
      <c r="I994" s="124">
        <f t="shared" si="55"/>
        <v>0</v>
      </c>
      <c r="J994" s="124">
        <f t="shared" si="55"/>
        <v>0</v>
      </c>
      <c r="K994" s="122">
        <f t="shared" si="54"/>
        <v>0</v>
      </c>
    </row>
    <row r="995" spans="1:11" ht="12.75">
      <c r="A995" s="1" t="s">
        <v>133</v>
      </c>
      <c r="B995" s="24" t="s">
        <v>470</v>
      </c>
      <c r="C995" s="196"/>
      <c r="D995" s="122">
        <f>ROUND(D975+D985+D994,2)</f>
        <v>0</v>
      </c>
      <c r="E995" s="124">
        <f aca="true" t="shared" si="56" ref="E995:J995">ROUND(E975+E985+E994,2)</f>
        <v>0</v>
      </c>
      <c r="F995" s="124">
        <f t="shared" si="56"/>
        <v>0</v>
      </c>
      <c r="G995" s="124">
        <f t="shared" si="56"/>
        <v>0</v>
      </c>
      <c r="H995" s="124">
        <f t="shared" si="56"/>
        <v>0</v>
      </c>
      <c r="I995" s="124">
        <f t="shared" si="56"/>
        <v>0</v>
      </c>
      <c r="J995" s="124">
        <f t="shared" si="56"/>
        <v>0</v>
      </c>
      <c r="K995" s="122">
        <f t="shared" si="54"/>
        <v>0</v>
      </c>
    </row>
    <row r="996" spans="1:11" ht="12.75">
      <c r="A996" s="1" t="s">
        <v>133</v>
      </c>
      <c r="B996" s="26" t="str">
        <f>IF(G2="","Net Position",CONCATENATE("Net Position, ",LOOKUP(G2,T2:T8,U2:U8)))</f>
        <v>Net Position, July 1, 2013</v>
      </c>
      <c r="C996" s="31">
        <v>2880</v>
      </c>
      <c r="D996" s="40"/>
      <c r="E996" s="40"/>
      <c r="F996" s="40"/>
      <c r="G996" s="40"/>
      <c r="H996" s="40"/>
      <c r="I996" s="40"/>
      <c r="J996" s="40"/>
      <c r="K996" s="125">
        <f t="shared" si="54"/>
        <v>0</v>
      </c>
    </row>
    <row r="997" spans="1:11" ht="12.75">
      <c r="A997" s="1" t="s">
        <v>133</v>
      </c>
      <c r="B997" s="26" t="s">
        <v>474</v>
      </c>
      <c r="C997" s="31">
        <v>2896</v>
      </c>
      <c r="D997" s="22"/>
      <c r="E997" s="22"/>
      <c r="F997" s="22"/>
      <c r="G997" s="22"/>
      <c r="H997" s="22"/>
      <c r="I997" s="22"/>
      <c r="J997" s="22"/>
      <c r="K997" s="125">
        <f t="shared" si="54"/>
        <v>0</v>
      </c>
    </row>
    <row r="998" spans="1:11" ht="12.75">
      <c r="A998" s="1" t="s">
        <v>133</v>
      </c>
      <c r="B998" s="26" t="str">
        <f>IF(G2="","Net Position",CONCATENATE("Net Position, ",LOOKUP(G2,T2:T8,V2:V8)))</f>
        <v>Net Position, June 30, 2014</v>
      </c>
      <c r="C998" s="31">
        <v>2780</v>
      </c>
      <c r="D998" s="22"/>
      <c r="E998" s="22"/>
      <c r="F998" s="22"/>
      <c r="G998" s="22"/>
      <c r="H998" s="22"/>
      <c r="I998" s="22"/>
      <c r="J998" s="22"/>
      <c r="K998" s="122">
        <f t="shared" si="54"/>
        <v>0</v>
      </c>
    </row>
    <row r="999" spans="2:3" ht="12.75">
      <c r="B999" s="106"/>
      <c r="C999" s="215"/>
    </row>
    <row r="1000" spans="2:3" ht="12.75">
      <c r="B1000" s="106" t="s">
        <v>38</v>
      </c>
      <c r="C1000" s="215"/>
    </row>
    <row r="1001" spans="1:11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1:11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1:12" ht="12.75">
      <c r="A1003" s="9" t="s">
        <v>153</v>
      </c>
      <c r="B1003" s="110" t="str">
        <f>$B$1</f>
        <v>DISTRICT SCHOOL BOARD OF OKEECHOBEE COUNTY</v>
      </c>
      <c r="C1003" s="256"/>
      <c r="H1003" s="32"/>
      <c r="J1003" s="9"/>
      <c r="L1003" s="9"/>
    </row>
    <row r="1004" spans="1:12" ht="12.75">
      <c r="A1004" s="1" t="s">
        <v>133</v>
      </c>
      <c r="B1004" s="110" t="s">
        <v>561</v>
      </c>
      <c r="C1004" s="256"/>
      <c r="J1004" s="9"/>
      <c r="K1004" s="35" t="s">
        <v>181</v>
      </c>
      <c r="L1004" s="9"/>
    </row>
    <row r="1005" spans="1:12" ht="12.75">
      <c r="A1005" s="1" t="s">
        <v>133</v>
      </c>
      <c r="B1005" s="298" t="str">
        <f>B4</f>
        <v>For the Fiscal Year Ended June 30, 2014</v>
      </c>
      <c r="C1005" s="256"/>
      <c r="J1005" s="9"/>
      <c r="K1005" s="43" t="s">
        <v>98</v>
      </c>
      <c r="L1005" s="9"/>
    </row>
    <row r="1006" spans="1:12" ht="25.5">
      <c r="A1006" s="1" t="s">
        <v>133</v>
      </c>
      <c r="B1006" s="333" t="s">
        <v>77</v>
      </c>
      <c r="C1006" s="325" t="s">
        <v>461</v>
      </c>
      <c r="D1006" s="36" t="s">
        <v>471</v>
      </c>
      <c r="E1006" s="36" t="s">
        <v>471</v>
      </c>
      <c r="F1006" s="36" t="s">
        <v>471</v>
      </c>
      <c r="G1006" s="36" t="s">
        <v>471</v>
      </c>
      <c r="H1006" s="36" t="s">
        <v>471</v>
      </c>
      <c r="I1006" s="172" t="s">
        <v>472</v>
      </c>
      <c r="J1006" s="7" t="s">
        <v>473</v>
      </c>
      <c r="K1006" s="327" t="s">
        <v>73</v>
      </c>
      <c r="L1006" s="9"/>
    </row>
    <row r="1007" spans="1:12" ht="12.75">
      <c r="A1007" s="1" t="s">
        <v>133</v>
      </c>
      <c r="B1007" s="334"/>
      <c r="C1007" s="326"/>
      <c r="D1007" s="38">
        <v>711</v>
      </c>
      <c r="E1007" s="38">
        <v>712</v>
      </c>
      <c r="F1007" s="38">
        <v>713</v>
      </c>
      <c r="G1007" s="38">
        <v>714</v>
      </c>
      <c r="H1007" s="38">
        <v>715</v>
      </c>
      <c r="I1007" s="38">
        <v>731</v>
      </c>
      <c r="J1007" s="38">
        <v>791</v>
      </c>
      <c r="K1007" s="328"/>
      <c r="L1007" s="9"/>
    </row>
    <row r="1008" spans="1:12" ht="12.75">
      <c r="A1008" s="1" t="s">
        <v>134</v>
      </c>
      <c r="B1008" s="26" t="s">
        <v>78</v>
      </c>
      <c r="C1008" s="31">
        <v>3481</v>
      </c>
      <c r="D1008" s="40"/>
      <c r="E1008" s="40"/>
      <c r="F1008" s="40"/>
      <c r="G1008" s="40"/>
      <c r="H1008" s="40"/>
      <c r="I1008" s="40"/>
      <c r="J1008" s="40"/>
      <c r="K1008" s="123">
        <f>ROUND(SUM(D1008:J1008),2)</f>
        <v>0</v>
      </c>
      <c r="L1008" s="6"/>
    </row>
    <row r="1009" spans="1:12" ht="12.75">
      <c r="A1009" s="1" t="s">
        <v>134</v>
      </c>
      <c r="B1009" s="26" t="s">
        <v>79</v>
      </c>
      <c r="C1009" s="31">
        <v>3482</v>
      </c>
      <c r="D1009" s="40"/>
      <c r="E1009" s="40"/>
      <c r="F1009" s="40"/>
      <c r="G1009" s="40"/>
      <c r="H1009" s="40"/>
      <c r="I1009" s="40"/>
      <c r="J1009" s="40"/>
      <c r="K1009" s="123">
        <f>ROUND(SUM(D1009:J1009),2)</f>
        <v>0</v>
      </c>
      <c r="L1009" s="6"/>
    </row>
    <row r="1010" spans="1:12" ht="12.75">
      <c r="A1010" s="1" t="s">
        <v>134</v>
      </c>
      <c r="B1010" s="26" t="s">
        <v>80</v>
      </c>
      <c r="C1010" s="31">
        <v>3484</v>
      </c>
      <c r="D1010" s="40"/>
      <c r="E1010" s="40"/>
      <c r="F1010" s="40"/>
      <c r="G1010" s="40"/>
      <c r="H1010" s="40"/>
      <c r="I1010" s="40"/>
      <c r="J1010" s="40"/>
      <c r="K1010" s="123">
        <f>ROUND(SUM(D1010:J1010),2)</f>
        <v>0</v>
      </c>
      <c r="L1010" s="6"/>
    </row>
    <row r="1011" spans="1:12" ht="12.75">
      <c r="A1011" s="1" t="s">
        <v>134</v>
      </c>
      <c r="B1011" s="26" t="s">
        <v>81</v>
      </c>
      <c r="C1011" s="31">
        <v>3489</v>
      </c>
      <c r="D1011" s="40"/>
      <c r="E1011" s="40"/>
      <c r="F1011" s="40"/>
      <c r="G1011" s="40"/>
      <c r="H1011" s="40"/>
      <c r="I1011" s="40"/>
      <c r="J1011" s="40"/>
      <c r="K1011" s="123">
        <f>ROUND(SUM(D1011:J1011),2)</f>
        <v>0</v>
      </c>
      <c r="L1011" s="6"/>
    </row>
    <row r="1012" spans="1:12" ht="12.75">
      <c r="A1012" s="1" t="s">
        <v>133</v>
      </c>
      <c r="B1012" s="24" t="s">
        <v>329</v>
      </c>
      <c r="C1012" s="196"/>
      <c r="D1012" s="122">
        <f aca="true" t="shared" si="57" ref="D1012:J1012">ROUND(SUM(D1008:D1011),2)</f>
        <v>0</v>
      </c>
      <c r="E1012" s="124">
        <f t="shared" si="57"/>
        <v>0</v>
      </c>
      <c r="F1012" s="124">
        <f t="shared" si="57"/>
        <v>0</v>
      </c>
      <c r="G1012" s="124">
        <f t="shared" si="57"/>
        <v>0</v>
      </c>
      <c r="H1012" s="124">
        <f t="shared" si="57"/>
        <v>0</v>
      </c>
      <c r="I1012" s="124">
        <f t="shared" si="57"/>
        <v>0</v>
      </c>
      <c r="J1012" s="124">
        <f t="shared" si="57"/>
        <v>0</v>
      </c>
      <c r="K1012" s="124">
        <f>ROUND(SUM(D1012:J1012),2)</f>
        <v>0</v>
      </c>
      <c r="L1012" s="6"/>
    </row>
    <row r="1013" spans="1:12" ht="38.25" customHeight="1">
      <c r="A1013" s="1" t="s">
        <v>133</v>
      </c>
      <c r="B1013" s="203" t="s">
        <v>82</v>
      </c>
      <c r="C1013" s="251"/>
      <c r="D1013" s="171"/>
      <c r="E1013" s="171"/>
      <c r="F1013" s="171"/>
      <c r="G1013" s="171"/>
      <c r="H1013" s="171"/>
      <c r="I1013" s="171"/>
      <c r="J1013" s="171"/>
      <c r="K1013" s="171"/>
      <c r="L1013" s="6"/>
    </row>
    <row r="1014" spans="1:12" ht="12.75">
      <c r="A1014" s="1" t="s">
        <v>134</v>
      </c>
      <c r="B1014" s="26" t="s">
        <v>19</v>
      </c>
      <c r="C1014" s="11">
        <v>100</v>
      </c>
      <c r="D1014" s="21"/>
      <c r="E1014" s="21"/>
      <c r="F1014" s="21"/>
      <c r="G1014" s="21"/>
      <c r="H1014" s="21"/>
      <c r="I1014" s="21"/>
      <c r="J1014" s="21"/>
      <c r="K1014" s="125">
        <f aca="true" t="shared" si="58" ref="K1014:K1023">ROUND(SUM(D1014:J1014),2)</f>
        <v>0</v>
      </c>
      <c r="L1014" s="6"/>
    </row>
    <row r="1015" spans="1:12" ht="12.75">
      <c r="A1015" s="1" t="s">
        <v>134</v>
      </c>
      <c r="B1015" s="26" t="s">
        <v>83</v>
      </c>
      <c r="C1015" s="11">
        <v>200</v>
      </c>
      <c r="D1015" s="21"/>
      <c r="E1015" s="21"/>
      <c r="F1015" s="21"/>
      <c r="G1015" s="21"/>
      <c r="H1015" s="21"/>
      <c r="I1015" s="21"/>
      <c r="J1015" s="21"/>
      <c r="K1015" s="125">
        <f t="shared" si="58"/>
        <v>0</v>
      </c>
      <c r="L1015" s="6"/>
    </row>
    <row r="1016" spans="1:12" ht="12.75">
      <c r="A1016" s="1" t="s">
        <v>134</v>
      </c>
      <c r="B1016" s="26" t="s">
        <v>84</v>
      </c>
      <c r="C1016" s="31">
        <v>300</v>
      </c>
      <c r="D1016" s="21"/>
      <c r="E1016" s="21"/>
      <c r="F1016" s="21"/>
      <c r="G1016" s="21"/>
      <c r="H1016" s="21"/>
      <c r="I1016" s="21"/>
      <c r="J1016" s="21"/>
      <c r="K1016" s="125">
        <f t="shared" si="58"/>
        <v>0</v>
      </c>
      <c r="L1016" s="6"/>
    </row>
    <row r="1017" spans="1:12" ht="12.75">
      <c r="A1017" s="1" t="s">
        <v>134</v>
      </c>
      <c r="B1017" s="26" t="s">
        <v>85</v>
      </c>
      <c r="C1017" s="31">
        <v>400</v>
      </c>
      <c r="D1017" s="21"/>
      <c r="E1017" s="21"/>
      <c r="F1017" s="21"/>
      <c r="G1017" s="21"/>
      <c r="H1017" s="21"/>
      <c r="I1017" s="21"/>
      <c r="J1017" s="21"/>
      <c r="K1017" s="125">
        <f t="shared" si="58"/>
        <v>0</v>
      </c>
      <c r="L1017" s="6"/>
    </row>
    <row r="1018" spans="1:12" ht="12.75">
      <c r="A1018" s="1" t="s">
        <v>134</v>
      </c>
      <c r="B1018" s="26" t="s">
        <v>86</v>
      </c>
      <c r="C1018" s="31">
        <v>500</v>
      </c>
      <c r="D1018" s="21"/>
      <c r="E1018" s="21"/>
      <c r="F1018" s="21"/>
      <c r="G1018" s="21"/>
      <c r="H1018" s="21"/>
      <c r="I1018" s="21"/>
      <c r="J1018" s="21"/>
      <c r="K1018" s="125">
        <f t="shared" si="58"/>
        <v>0</v>
      </c>
      <c r="L1018" s="6"/>
    </row>
    <row r="1019" spans="1:12" ht="12.75">
      <c r="A1019" s="1" t="s">
        <v>134</v>
      </c>
      <c r="B1019" s="26" t="s">
        <v>60</v>
      </c>
      <c r="C1019" s="31">
        <v>600</v>
      </c>
      <c r="D1019" s="21"/>
      <c r="E1019" s="21"/>
      <c r="F1019" s="21"/>
      <c r="G1019" s="21"/>
      <c r="H1019" s="21"/>
      <c r="I1019" s="21"/>
      <c r="J1019" s="21"/>
      <c r="K1019" s="125">
        <f t="shared" si="58"/>
        <v>0</v>
      </c>
      <c r="L1019" s="6"/>
    </row>
    <row r="1020" spans="1:12" ht="12.75">
      <c r="A1020" s="1" t="s">
        <v>134</v>
      </c>
      <c r="B1020" s="26" t="s">
        <v>18</v>
      </c>
      <c r="C1020" s="31">
        <v>700</v>
      </c>
      <c r="D1020" s="21"/>
      <c r="E1020" s="21"/>
      <c r="F1020" s="21"/>
      <c r="G1020" s="21"/>
      <c r="H1020" s="21"/>
      <c r="I1020" s="21"/>
      <c r="J1020" s="21"/>
      <c r="K1020" s="125">
        <f t="shared" si="58"/>
        <v>0</v>
      </c>
      <c r="L1020" s="6"/>
    </row>
    <row r="1021" spans="1:12" ht="12.75">
      <c r="A1021" s="1" t="s">
        <v>134</v>
      </c>
      <c r="B1021" s="26" t="s">
        <v>508</v>
      </c>
      <c r="C1021" s="31">
        <v>780</v>
      </c>
      <c r="D1021" s="21"/>
      <c r="E1021" s="21"/>
      <c r="F1021" s="21"/>
      <c r="G1021" s="21"/>
      <c r="H1021" s="21"/>
      <c r="I1021" s="21"/>
      <c r="J1021" s="21"/>
      <c r="K1021" s="125">
        <f t="shared" si="58"/>
        <v>0</v>
      </c>
      <c r="L1021" s="6"/>
    </row>
    <row r="1022" spans="1:12" ht="12.75">
      <c r="A1022" s="1" t="s">
        <v>133</v>
      </c>
      <c r="B1022" s="24" t="s">
        <v>330</v>
      </c>
      <c r="C1022" s="196"/>
      <c r="D1022" s="122">
        <f aca="true" t="shared" si="59" ref="D1022:J1022">ROUND(SUM(D1014:D1021),2)</f>
        <v>0</v>
      </c>
      <c r="E1022" s="124">
        <f t="shared" si="59"/>
        <v>0</v>
      </c>
      <c r="F1022" s="124">
        <f t="shared" si="59"/>
        <v>0</v>
      </c>
      <c r="G1022" s="124">
        <f t="shared" si="59"/>
        <v>0</v>
      </c>
      <c r="H1022" s="124">
        <f t="shared" si="59"/>
        <v>0</v>
      </c>
      <c r="I1022" s="124">
        <f t="shared" si="59"/>
        <v>0</v>
      </c>
      <c r="J1022" s="124">
        <f t="shared" si="59"/>
        <v>0</v>
      </c>
      <c r="K1022" s="124">
        <f t="shared" si="58"/>
        <v>0</v>
      </c>
      <c r="L1022" s="6"/>
    </row>
    <row r="1023" spans="1:12" ht="12.75">
      <c r="A1023" s="1" t="s">
        <v>133</v>
      </c>
      <c r="B1023" s="24" t="s">
        <v>87</v>
      </c>
      <c r="C1023" s="196"/>
      <c r="D1023" s="122">
        <f>ROUND(D1012-D1022,2)</f>
        <v>0</v>
      </c>
      <c r="E1023" s="124">
        <f aca="true" t="shared" si="60" ref="E1023:J1023">ROUND(E1012-E1022,2)</f>
        <v>0</v>
      </c>
      <c r="F1023" s="124">
        <f t="shared" si="60"/>
        <v>0</v>
      </c>
      <c r="G1023" s="124">
        <f t="shared" si="60"/>
        <v>0</v>
      </c>
      <c r="H1023" s="124">
        <f t="shared" si="60"/>
        <v>0</v>
      </c>
      <c r="I1023" s="124">
        <f t="shared" si="60"/>
        <v>0</v>
      </c>
      <c r="J1023" s="124">
        <f t="shared" si="60"/>
        <v>0</v>
      </c>
      <c r="K1023" s="124">
        <f t="shared" si="58"/>
        <v>0</v>
      </c>
      <c r="L1023" s="6"/>
    </row>
    <row r="1024" spans="1:12" ht="38.25" customHeight="1">
      <c r="A1024" s="1" t="s">
        <v>133</v>
      </c>
      <c r="B1024" s="203" t="s">
        <v>135</v>
      </c>
      <c r="C1024" s="251"/>
      <c r="D1024" s="171"/>
      <c r="E1024" s="171"/>
      <c r="F1024" s="171"/>
      <c r="G1024" s="171"/>
      <c r="H1024" s="171"/>
      <c r="I1024" s="171"/>
      <c r="J1024" s="171"/>
      <c r="K1024" s="171"/>
      <c r="L1024" s="6"/>
    </row>
    <row r="1025" spans="1:12" ht="12.75">
      <c r="A1025" s="1" t="s">
        <v>136</v>
      </c>
      <c r="B1025" s="26" t="s">
        <v>53</v>
      </c>
      <c r="C1025" s="31">
        <v>3431</v>
      </c>
      <c r="D1025" s="40"/>
      <c r="E1025" s="40"/>
      <c r="F1025" s="40"/>
      <c r="G1025" s="40"/>
      <c r="H1025" s="40"/>
      <c r="I1025" s="40"/>
      <c r="J1025" s="40"/>
      <c r="K1025" s="123">
        <f aca="true" t="shared" si="61" ref="K1025:K1059">ROUND(SUM(D1025:J1025),2)</f>
        <v>0</v>
      </c>
      <c r="L1025" s="6"/>
    </row>
    <row r="1026" spans="1:12" ht="12.75">
      <c r="A1026" s="1" t="s">
        <v>136</v>
      </c>
      <c r="B1026" s="26" t="s">
        <v>119</v>
      </c>
      <c r="C1026" s="31">
        <v>3432</v>
      </c>
      <c r="D1026" s="40"/>
      <c r="E1026" s="40"/>
      <c r="F1026" s="40"/>
      <c r="G1026" s="40"/>
      <c r="H1026" s="40"/>
      <c r="I1026" s="40"/>
      <c r="J1026" s="40"/>
      <c r="K1026" s="123">
        <f t="shared" si="61"/>
        <v>0</v>
      </c>
      <c r="L1026" s="6"/>
    </row>
    <row r="1027" spans="1:12" ht="12.75">
      <c r="A1027" s="1" t="s">
        <v>136</v>
      </c>
      <c r="B1027" s="26" t="s">
        <v>170</v>
      </c>
      <c r="C1027" s="31">
        <v>3433</v>
      </c>
      <c r="D1027" s="40"/>
      <c r="E1027" s="40"/>
      <c r="F1027" s="40"/>
      <c r="G1027" s="40"/>
      <c r="H1027" s="40"/>
      <c r="I1027" s="40"/>
      <c r="J1027" s="40"/>
      <c r="K1027" s="123">
        <f t="shared" si="61"/>
        <v>0</v>
      </c>
      <c r="L1027" s="6"/>
    </row>
    <row r="1028" spans="1:12" ht="12.75">
      <c r="A1028" s="1" t="s">
        <v>136</v>
      </c>
      <c r="B1028" s="26" t="s">
        <v>572</v>
      </c>
      <c r="C1028" s="31">
        <v>3440</v>
      </c>
      <c r="D1028" s="40"/>
      <c r="E1028" s="40"/>
      <c r="F1028" s="40"/>
      <c r="G1028" s="40"/>
      <c r="H1028" s="40"/>
      <c r="I1028" s="40"/>
      <c r="J1028" s="40"/>
      <c r="K1028" s="123">
        <f t="shared" si="61"/>
        <v>0</v>
      </c>
      <c r="L1028" s="6"/>
    </row>
    <row r="1029" spans="1:12" ht="12.75">
      <c r="A1029" s="1" t="s">
        <v>136</v>
      </c>
      <c r="B1029" s="26" t="s">
        <v>189</v>
      </c>
      <c r="C1029" s="31">
        <v>3495</v>
      </c>
      <c r="D1029" s="40"/>
      <c r="E1029" s="40"/>
      <c r="F1029" s="40"/>
      <c r="G1029" s="40"/>
      <c r="H1029" s="40"/>
      <c r="I1029" s="40"/>
      <c r="J1029" s="40"/>
      <c r="K1029" s="123">
        <f t="shared" si="61"/>
        <v>0</v>
      </c>
      <c r="L1029" s="6"/>
    </row>
    <row r="1030" spans="1:12" ht="12.75">
      <c r="A1030" s="1" t="s">
        <v>136</v>
      </c>
      <c r="B1030" s="26" t="s">
        <v>32</v>
      </c>
      <c r="C1030" s="31">
        <v>3740</v>
      </c>
      <c r="D1030" s="40"/>
      <c r="E1030" s="40"/>
      <c r="F1030" s="40"/>
      <c r="G1030" s="40"/>
      <c r="H1030" s="40"/>
      <c r="I1030" s="40"/>
      <c r="J1030" s="40"/>
      <c r="K1030" s="123">
        <f t="shared" si="61"/>
        <v>0</v>
      </c>
      <c r="L1030" s="6"/>
    </row>
    <row r="1031" spans="1:12" ht="12.75">
      <c r="A1031" s="1" t="s">
        <v>136</v>
      </c>
      <c r="B1031" s="26" t="s">
        <v>137</v>
      </c>
      <c r="C1031" s="31">
        <v>3780</v>
      </c>
      <c r="D1031" s="40"/>
      <c r="E1031" s="40"/>
      <c r="F1031" s="40"/>
      <c r="G1031" s="40"/>
      <c r="H1031" s="40"/>
      <c r="I1031" s="40"/>
      <c r="J1031" s="40"/>
      <c r="K1031" s="123">
        <f t="shared" si="61"/>
        <v>0</v>
      </c>
      <c r="L1031" s="6"/>
    </row>
    <row r="1032" spans="1:12" ht="12.75">
      <c r="A1032" s="1" t="s">
        <v>136</v>
      </c>
      <c r="B1032" s="26" t="s">
        <v>509</v>
      </c>
      <c r="C1032" s="31">
        <v>720</v>
      </c>
      <c r="D1032" s="40"/>
      <c r="E1032" s="40"/>
      <c r="F1032" s="40"/>
      <c r="G1032" s="40"/>
      <c r="H1032" s="40"/>
      <c r="I1032" s="40"/>
      <c r="J1032" s="40"/>
      <c r="K1032" s="123">
        <f t="shared" si="61"/>
        <v>0</v>
      </c>
      <c r="L1032" s="6"/>
    </row>
    <row r="1033" spans="1:12" ht="12.75">
      <c r="A1033" s="1" t="s">
        <v>136</v>
      </c>
      <c r="B1033" s="26" t="s">
        <v>510</v>
      </c>
      <c r="C1033" s="31">
        <v>790</v>
      </c>
      <c r="D1033" s="40"/>
      <c r="E1033" s="40"/>
      <c r="F1033" s="40"/>
      <c r="G1033" s="40"/>
      <c r="H1033" s="40"/>
      <c r="I1033" s="40"/>
      <c r="J1033" s="40"/>
      <c r="K1033" s="123">
        <f t="shared" si="61"/>
        <v>0</v>
      </c>
      <c r="L1033" s="6"/>
    </row>
    <row r="1034" spans="1:12" ht="12.75">
      <c r="A1034" s="1" t="s">
        <v>136</v>
      </c>
      <c r="B1034" s="16" t="s">
        <v>138</v>
      </c>
      <c r="C1034" s="17">
        <v>810</v>
      </c>
      <c r="D1034" s="40"/>
      <c r="E1034" s="40"/>
      <c r="F1034" s="40"/>
      <c r="G1034" s="40"/>
      <c r="H1034" s="40"/>
      <c r="I1034" s="40"/>
      <c r="J1034" s="40"/>
      <c r="K1034" s="123">
        <f t="shared" si="61"/>
        <v>0</v>
      </c>
      <c r="L1034" s="6"/>
    </row>
    <row r="1035" spans="1:12" ht="12.75">
      <c r="A1035" s="1" t="s">
        <v>133</v>
      </c>
      <c r="B1035" s="24" t="s">
        <v>331</v>
      </c>
      <c r="C1035" s="196"/>
      <c r="D1035" s="122">
        <f aca="true" t="shared" si="62" ref="D1035:J1035">ROUND(SUM(D1025:D1034),2)</f>
        <v>0</v>
      </c>
      <c r="E1035" s="124">
        <f t="shared" si="62"/>
        <v>0</v>
      </c>
      <c r="F1035" s="124">
        <f t="shared" si="62"/>
        <v>0</v>
      </c>
      <c r="G1035" s="124">
        <f t="shared" si="62"/>
        <v>0</v>
      </c>
      <c r="H1035" s="124">
        <f t="shared" si="62"/>
        <v>0</v>
      </c>
      <c r="I1035" s="124">
        <f t="shared" si="62"/>
        <v>0</v>
      </c>
      <c r="J1035" s="124">
        <f t="shared" si="62"/>
        <v>0</v>
      </c>
      <c r="K1035" s="124">
        <f t="shared" si="61"/>
        <v>0</v>
      </c>
      <c r="L1035" s="6"/>
    </row>
    <row r="1036" spans="1:12" ht="12.75">
      <c r="A1036" s="1" t="s">
        <v>133</v>
      </c>
      <c r="B1036" s="24" t="s">
        <v>88</v>
      </c>
      <c r="C1036" s="31"/>
      <c r="D1036" s="122">
        <f>ROUND(D1023+D1035,2)</f>
        <v>0</v>
      </c>
      <c r="E1036" s="124">
        <f aca="true" t="shared" si="63" ref="E1036:J1036">ROUND(E1023+E1035,2)</f>
        <v>0</v>
      </c>
      <c r="F1036" s="124">
        <f t="shared" si="63"/>
        <v>0</v>
      </c>
      <c r="G1036" s="124">
        <f t="shared" si="63"/>
        <v>0</v>
      </c>
      <c r="H1036" s="124">
        <f t="shared" si="63"/>
        <v>0</v>
      </c>
      <c r="I1036" s="124">
        <f t="shared" si="63"/>
        <v>0</v>
      </c>
      <c r="J1036" s="124">
        <f t="shared" si="63"/>
        <v>0</v>
      </c>
      <c r="K1036" s="122">
        <f t="shared" si="61"/>
        <v>0</v>
      </c>
      <c r="L1036" s="6"/>
    </row>
    <row r="1037" spans="1:11" ht="38.25" customHeight="1">
      <c r="A1037" s="1" t="s">
        <v>133</v>
      </c>
      <c r="B1037" s="216" t="s">
        <v>469</v>
      </c>
      <c r="C1037" s="251"/>
      <c r="D1037" s="171"/>
      <c r="E1037" s="171"/>
      <c r="F1037" s="171"/>
      <c r="G1037" s="171"/>
      <c r="H1037" s="171"/>
      <c r="I1037" s="171"/>
      <c r="J1037" s="171"/>
      <c r="K1037" s="171"/>
    </row>
    <row r="1038" spans="1:12" ht="12.75">
      <c r="A1038" s="1" t="s">
        <v>133</v>
      </c>
      <c r="B1038" s="170" t="s">
        <v>33</v>
      </c>
      <c r="C1038" s="152"/>
      <c r="D1038" s="78"/>
      <c r="E1038" s="78"/>
      <c r="F1038" s="78"/>
      <c r="G1038" s="78"/>
      <c r="H1038" s="78"/>
      <c r="I1038" s="78"/>
      <c r="J1038" s="78"/>
      <c r="K1038" s="76"/>
      <c r="L1038" s="6"/>
    </row>
    <row r="1039" spans="1:12" ht="12.75">
      <c r="A1039" s="1" t="s">
        <v>133</v>
      </c>
      <c r="B1039" s="3" t="s">
        <v>302</v>
      </c>
      <c r="C1039" s="31">
        <v>3610</v>
      </c>
      <c r="D1039" s="40"/>
      <c r="E1039" s="40"/>
      <c r="F1039" s="40"/>
      <c r="G1039" s="40"/>
      <c r="H1039" s="40"/>
      <c r="I1039" s="40"/>
      <c r="J1039" s="40"/>
      <c r="K1039" s="123">
        <f t="shared" si="61"/>
        <v>0</v>
      </c>
      <c r="L1039" s="6"/>
    </row>
    <row r="1040" spans="1:12" ht="12.75">
      <c r="A1040" s="1" t="s">
        <v>133</v>
      </c>
      <c r="B1040" s="3" t="s">
        <v>274</v>
      </c>
      <c r="C1040" s="31">
        <v>3620</v>
      </c>
      <c r="D1040" s="40"/>
      <c r="E1040" s="40"/>
      <c r="F1040" s="40"/>
      <c r="G1040" s="40"/>
      <c r="H1040" s="40"/>
      <c r="I1040" s="40"/>
      <c r="J1040" s="40"/>
      <c r="K1040" s="123">
        <f t="shared" si="61"/>
        <v>0</v>
      </c>
      <c r="L1040" s="6"/>
    </row>
    <row r="1041" spans="1:12" ht="12.75">
      <c r="A1041" s="1" t="s">
        <v>133</v>
      </c>
      <c r="B1041" s="3" t="s">
        <v>275</v>
      </c>
      <c r="C1041" s="31">
        <v>3630</v>
      </c>
      <c r="D1041" s="40"/>
      <c r="E1041" s="40"/>
      <c r="F1041" s="40"/>
      <c r="G1041" s="40"/>
      <c r="H1041" s="40"/>
      <c r="I1041" s="40"/>
      <c r="J1041" s="40"/>
      <c r="K1041" s="123">
        <f t="shared" si="61"/>
        <v>0</v>
      </c>
      <c r="L1041" s="6"/>
    </row>
    <row r="1042" spans="1:12" ht="12.75">
      <c r="A1042" s="1" t="s">
        <v>133</v>
      </c>
      <c r="B1042" s="3" t="s">
        <v>276</v>
      </c>
      <c r="C1042" s="31">
        <v>3640</v>
      </c>
      <c r="D1042" s="40"/>
      <c r="E1042" s="40"/>
      <c r="F1042" s="40"/>
      <c r="G1042" s="40"/>
      <c r="H1042" s="40"/>
      <c r="I1042" s="40"/>
      <c r="J1042" s="40"/>
      <c r="K1042" s="123">
        <f t="shared" si="61"/>
        <v>0</v>
      </c>
      <c r="L1042" s="6"/>
    </row>
    <row r="1043" spans="1:12" ht="12.75">
      <c r="A1043" s="1" t="s">
        <v>133</v>
      </c>
      <c r="B1043" s="3" t="s">
        <v>303</v>
      </c>
      <c r="C1043" s="31">
        <v>3650</v>
      </c>
      <c r="D1043" s="40"/>
      <c r="E1043" s="40"/>
      <c r="F1043" s="40"/>
      <c r="G1043" s="40"/>
      <c r="H1043" s="40"/>
      <c r="I1043" s="40"/>
      <c r="J1043" s="40"/>
      <c r="K1043" s="123">
        <f t="shared" si="61"/>
        <v>0</v>
      </c>
      <c r="L1043" s="6"/>
    </row>
    <row r="1044" spans="1:12" ht="12.75">
      <c r="A1044" s="1" t="s">
        <v>133</v>
      </c>
      <c r="B1044" s="3" t="s">
        <v>277</v>
      </c>
      <c r="C1044" s="31">
        <v>3660</v>
      </c>
      <c r="D1044" s="40"/>
      <c r="E1044" s="40"/>
      <c r="F1044" s="40"/>
      <c r="G1044" s="40"/>
      <c r="H1044" s="40"/>
      <c r="I1044" s="40"/>
      <c r="J1044" s="40"/>
      <c r="K1044" s="123">
        <f t="shared" si="61"/>
        <v>0</v>
      </c>
      <c r="L1044" s="6"/>
    </row>
    <row r="1045" spans="1:12" ht="12.75">
      <c r="A1045" s="1" t="s">
        <v>133</v>
      </c>
      <c r="B1045" s="3" t="s">
        <v>279</v>
      </c>
      <c r="C1045" s="31">
        <v>3690</v>
      </c>
      <c r="D1045" s="40"/>
      <c r="E1045" s="40"/>
      <c r="F1045" s="40"/>
      <c r="G1045" s="40"/>
      <c r="H1045" s="40"/>
      <c r="I1045" s="40"/>
      <c r="J1045" s="40"/>
      <c r="K1045" s="123">
        <f t="shared" si="61"/>
        <v>0</v>
      </c>
      <c r="L1045" s="6"/>
    </row>
    <row r="1046" spans="1:12" ht="12.75">
      <c r="A1046" s="1" t="s">
        <v>133</v>
      </c>
      <c r="B1046" s="232" t="s">
        <v>280</v>
      </c>
      <c r="C1046" s="27">
        <v>3600</v>
      </c>
      <c r="D1046" s="126">
        <f>ROUND(SUM(D1039:D1045),2)</f>
        <v>0</v>
      </c>
      <c r="E1046" s="126">
        <f aca="true" t="shared" si="64" ref="E1046:J1046">ROUND(SUM(E1039:E1045),2)</f>
        <v>0</v>
      </c>
      <c r="F1046" s="126">
        <f t="shared" si="64"/>
        <v>0</v>
      </c>
      <c r="G1046" s="126">
        <f t="shared" si="64"/>
        <v>0</v>
      </c>
      <c r="H1046" s="126">
        <f t="shared" si="64"/>
        <v>0</v>
      </c>
      <c r="I1046" s="126">
        <f t="shared" si="64"/>
        <v>0</v>
      </c>
      <c r="J1046" s="126">
        <f t="shared" si="64"/>
        <v>0</v>
      </c>
      <c r="K1046" s="122">
        <f t="shared" si="61"/>
        <v>0</v>
      </c>
      <c r="L1046" s="6"/>
    </row>
    <row r="1047" spans="1:12" ht="12.75">
      <c r="A1047" s="1" t="s">
        <v>133</v>
      </c>
      <c r="B1047" s="226" t="s">
        <v>34</v>
      </c>
      <c r="C1047" s="227"/>
      <c r="D1047" s="78"/>
      <c r="E1047" s="78"/>
      <c r="F1047" s="78"/>
      <c r="G1047" s="78"/>
      <c r="H1047" s="78"/>
      <c r="I1047" s="78"/>
      <c r="J1047" s="78"/>
      <c r="K1047" s="76"/>
      <c r="L1047" s="6"/>
    </row>
    <row r="1048" spans="1:12" ht="12.75">
      <c r="A1048" s="1" t="s">
        <v>133</v>
      </c>
      <c r="B1048" s="20" t="s">
        <v>304</v>
      </c>
      <c r="C1048" s="17">
        <v>910</v>
      </c>
      <c r="D1048" s="21"/>
      <c r="E1048" s="21"/>
      <c r="F1048" s="21"/>
      <c r="G1048" s="21"/>
      <c r="H1048" s="21"/>
      <c r="I1048" s="21"/>
      <c r="J1048" s="21"/>
      <c r="K1048" s="123">
        <f t="shared" si="61"/>
        <v>0</v>
      </c>
      <c r="L1048" s="6"/>
    </row>
    <row r="1049" spans="1:12" ht="12.75">
      <c r="A1049" s="1" t="s">
        <v>133</v>
      </c>
      <c r="B1049" s="20" t="s">
        <v>281</v>
      </c>
      <c r="C1049" s="17">
        <v>920</v>
      </c>
      <c r="D1049" s="22"/>
      <c r="E1049" s="22"/>
      <c r="F1049" s="22"/>
      <c r="G1049" s="22"/>
      <c r="H1049" s="22"/>
      <c r="I1049" s="22"/>
      <c r="J1049" s="22"/>
      <c r="K1049" s="123">
        <f t="shared" si="61"/>
        <v>0</v>
      </c>
      <c r="L1049" s="6"/>
    </row>
    <row r="1050" spans="1:12" ht="12.75">
      <c r="A1050" s="1" t="s">
        <v>133</v>
      </c>
      <c r="B1050" s="20" t="s">
        <v>282</v>
      </c>
      <c r="C1050" s="17">
        <v>930</v>
      </c>
      <c r="D1050" s="22"/>
      <c r="E1050" s="22"/>
      <c r="F1050" s="22"/>
      <c r="G1050" s="22"/>
      <c r="H1050" s="22"/>
      <c r="I1050" s="22"/>
      <c r="J1050" s="22"/>
      <c r="K1050" s="123">
        <f t="shared" si="61"/>
        <v>0</v>
      </c>
      <c r="L1050" s="6"/>
    </row>
    <row r="1051" spans="1:12" ht="12.75">
      <c r="A1051" s="1" t="s">
        <v>133</v>
      </c>
      <c r="B1051" s="20" t="s">
        <v>283</v>
      </c>
      <c r="C1051" s="17">
        <v>940</v>
      </c>
      <c r="D1051" s="22"/>
      <c r="E1051" s="22"/>
      <c r="F1051" s="22"/>
      <c r="G1051" s="22"/>
      <c r="H1051" s="22"/>
      <c r="I1051" s="22"/>
      <c r="J1051" s="22"/>
      <c r="K1051" s="123">
        <f t="shared" si="61"/>
        <v>0</v>
      </c>
      <c r="L1051" s="6"/>
    </row>
    <row r="1052" spans="1:12" ht="12.75">
      <c r="A1052" s="1" t="s">
        <v>133</v>
      </c>
      <c r="B1052" s="20" t="s">
        <v>303</v>
      </c>
      <c r="C1052" s="17">
        <v>950</v>
      </c>
      <c r="D1052" s="22"/>
      <c r="E1052" s="22"/>
      <c r="F1052" s="22"/>
      <c r="G1052" s="22"/>
      <c r="H1052" s="22"/>
      <c r="I1052" s="22"/>
      <c r="J1052" s="22"/>
      <c r="K1052" s="123">
        <f t="shared" si="61"/>
        <v>0</v>
      </c>
      <c r="L1052" s="6"/>
    </row>
    <row r="1053" spans="1:12" ht="12.75">
      <c r="A1053" s="1" t="s">
        <v>133</v>
      </c>
      <c r="B1053" s="20" t="s">
        <v>284</v>
      </c>
      <c r="C1053" s="17">
        <v>960</v>
      </c>
      <c r="D1053" s="22"/>
      <c r="E1053" s="22"/>
      <c r="F1053" s="22"/>
      <c r="G1053" s="22"/>
      <c r="H1053" s="22"/>
      <c r="I1053" s="22"/>
      <c r="J1053" s="22"/>
      <c r="K1053" s="123">
        <f t="shared" si="61"/>
        <v>0</v>
      </c>
      <c r="L1053" s="6"/>
    </row>
    <row r="1054" spans="1:12" ht="12.75">
      <c r="A1054" s="1" t="s">
        <v>133</v>
      </c>
      <c r="B1054" s="20" t="s">
        <v>286</v>
      </c>
      <c r="C1054" s="17">
        <v>990</v>
      </c>
      <c r="D1054" s="22"/>
      <c r="E1054" s="22"/>
      <c r="F1054" s="22"/>
      <c r="G1054" s="22"/>
      <c r="H1054" s="22"/>
      <c r="I1054" s="22"/>
      <c r="J1054" s="22"/>
      <c r="K1054" s="123">
        <f t="shared" si="61"/>
        <v>0</v>
      </c>
      <c r="L1054" s="6"/>
    </row>
    <row r="1055" spans="1:12" ht="12.75">
      <c r="A1055" s="1" t="s">
        <v>133</v>
      </c>
      <c r="B1055" s="20" t="s">
        <v>287</v>
      </c>
      <c r="C1055" s="17">
        <v>9700</v>
      </c>
      <c r="D1055" s="126">
        <f>ROUND(SUM(D1048:D1054),2)</f>
        <v>0</v>
      </c>
      <c r="E1055" s="126">
        <f aca="true" t="shared" si="65" ref="E1055:J1055">ROUND(SUM(E1048:E1054),2)</f>
        <v>0</v>
      </c>
      <c r="F1055" s="126">
        <f t="shared" si="65"/>
        <v>0</v>
      </c>
      <c r="G1055" s="126">
        <f t="shared" si="65"/>
        <v>0</v>
      </c>
      <c r="H1055" s="126">
        <f t="shared" si="65"/>
        <v>0</v>
      </c>
      <c r="I1055" s="126">
        <f t="shared" si="65"/>
        <v>0</v>
      </c>
      <c r="J1055" s="126">
        <f t="shared" si="65"/>
        <v>0</v>
      </c>
      <c r="K1055" s="122">
        <f t="shared" si="61"/>
        <v>0</v>
      </c>
      <c r="L1055" s="6"/>
    </row>
    <row r="1056" spans="1:12" ht="12.75">
      <c r="A1056" s="1" t="s">
        <v>133</v>
      </c>
      <c r="B1056" s="24" t="s">
        <v>470</v>
      </c>
      <c r="C1056" s="196"/>
      <c r="D1056" s="122">
        <f>ROUND(D1036+D1046+D1055,2)</f>
        <v>0</v>
      </c>
      <c r="E1056" s="124">
        <f aca="true" t="shared" si="66" ref="E1056:J1056">ROUND(E1036+E1046+E1055,2)</f>
        <v>0</v>
      </c>
      <c r="F1056" s="124">
        <f t="shared" si="66"/>
        <v>0</v>
      </c>
      <c r="G1056" s="124">
        <f t="shared" si="66"/>
        <v>0</v>
      </c>
      <c r="H1056" s="124">
        <f t="shared" si="66"/>
        <v>0</v>
      </c>
      <c r="I1056" s="124">
        <f t="shared" si="66"/>
        <v>0</v>
      </c>
      <c r="J1056" s="124">
        <f t="shared" si="66"/>
        <v>0</v>
      </c>
      <c r="K1056" s="122">
        <f t="shared" si="61"/>
        <v>0</v>
      </c>
      <c r="L1056" s="6"/>
    </row>
    <row r="1057" spans="1:12" ht="12.75">
      <c r="A1057" s="1" t="s">
        <v>133</v>
      </c>
      <c r="B1057" s="26" t="str">
        <f>B996</f>
        <v>Net Position, July 1, 2013</v>
      </c>
      <c r="C1057" s="31">
        <v>2880</v>
      </c>
      <c r="D1057" s="40"/>
      <c r="E1057" s="40"/>
      <c r="F1057" s="40"/>
      <c r="G1057" s="40"/>
      <c r="H1057" s="40"/>
      <c r="I1057" s="40"/>
      <c r="J1057" s="40"/>
      <c r="K1057" s="123">
        <f t="shared" si="61"/>
        <v>0</v>
      </c>
      <c r="L1057" s="6"/>
    </row>
    <row r="1058" spans="1:11" ht="12.75">
      <c r="A1058" s="1" t="s">
        <v>133</v>
      </c>
      <c r="B1058" s="26" t="s">
        <v>474</v>
      </c>
      <c r="C1058" s="31">
        <v>2896</v>
      </c>
      <c r="D1058" s="22"/>
      <c r="E1058" s="22"/>
      <c r="F1058" s="22"/>
      <c r="G1058" s="22"/>
      <c r="H1058" s="22"/>
      <c r="I1058" s="22"/>
      <c r="J1058" s="22"/>
      <c r="K1058" s="125">
        <f t="shared" si="61"/>
        <v>0</v>
      </c>
    </row>
    <row r="1059" spans="1:12" ht="12.75">
      <c r="A1059" s="1" t="s">
        <v>133</v>
      </c>
      <c r="B1059" s="26" t="str">
        <f>B998</f>
        <v>Net Position, June 30, 2014</v>
      </c>
      <c r="C1059" s="31">
        <v>2780</v>
      </c>
      <c r="D1059" s="22"/>
      <c r="E1059" s="22"/>
      <c r="F1059" s="22"/>
      <c r="G1059" s="22"/>
      <c r="H1059" s="22"/>
      <c r="I1059" s="22"/>
      <c r="J1059" s="22"/>
      <c r="K1059" s="122">
        <f t="shared" si="61"/>
        <v>0</v>
      </c>
      <c r="L1059" s="6"/>
    </row>
    <row r="1060" spans="2:12" ht="12.75">
      <c r="B1060" s="106"/>
      <c r="C1060" s="215"/>
      <c r="L1060" s="6"/>
    </row>
    <row r="1061" spans="2:12" ht="16.5" customHeight="1">
      <c r="B1061" s="106" t="s">
        <v>38</v>
      </c>
      <c r="C1061" s="215"/>
      <c r="L1061" s="6"/>
    </row>
    <row r="1063" ht="12.75">
      <c r="A1063" s="9"/>
    </row>
    <row r="1064" spans="1:13" ht="12.75">
      <c r="A1064" s="9" t="s">
        <v>156</v>
      </c>
      <c r="B1064" s="110" t="str">
        <f>$B$1</f>
        <v>DISTRICT SCHOOL BOARD OF OKEECHOBEE COUNTY</v>
      </c>
      <c r="C1064" s="41"/>
      <c r="D1064" s="42"/>
      <c r="E1064" s="42"/>
      <c r="F1064" s="234"/>
      <c r="G1064" s="6"/>
      <c r="K1064" s="6"/>
      <c r="L1064" s="6"/>
      <c r="M1064" s="6"/>
    </row>
    <row r="1065" spans="2:13" ht="12.75">
      <c r="B1065" s="110" t="s">
        <v>140</v>
      </c>
      <c r="C1065" s="41"/>
      <c r="D1065" s="42"/>
      <c r="E1065" s="42"/>
      <c r="F1065" s="234"/>
      <c r="G1065" s="43" t="s">
        <v>182</v>
      </c>
      <c r="K1065" s="6"/>
      <c r="L1065" s="6"/>
      <c r="M1065" s="6"/>
    </row>
    <row r="1066" spans="2:13" ht="12.75">
      <c r="B1066" s="110" t="s">
        <v>139</v>
      </c>
      <c r="C1066" s="41"/>
      <c r="D1066" s="42"/>
      <c r="E1066" s="42"/>
      <c r="F1066" s="234"/>
      <c r="G1066" s="43" t="s">
        <v>157</v>
      </c>
      <c r="K1066" s="6"/>
      <c r="L1066" s="6"/>
      <c r="M1066" s="6"/>
    </row>
    <row r="1067" spans="2:13" ht="12.75">
      <c r="B1067" s="257" t="str">
        <f>IF(G2="","June 30,",LOOKUP(G2,T2:T8,V2:V8))</f>
        <v>June 30, 2014</v>
      </c>
      <c r="C1067" s="41"/>
      <c r="D1067" s="42"/>
      <c r="E1067" s="9"/>
      <c r="F1067" s="9"/>
      <c r="G1067" s="59" t="s">
        <v>168</v>
      </c>
      <c r="K1067" s="6"/>
      <c r="L1067" s="6"/>
      <c r="M1067" s="6"/>
    </row>
    <row r="1068" spans="2:13" ht="38.25" customHeight="1">
      <c r="B1068" s="159" t="s">
        <v>143</v>
      </c>
      <c r="C1068" s="220" t="s">
        <v>461</v>
      </c>
      <c r="D1068" s="220" t="str">
        <f>IF(G2="","Beginning Balance",CONCATENATE("Balance                                                                           ",LOOKUP(G2,T2:T8,U2:U8)))</f>
        <v>Balance                                                                           July 1, 2013</v>
      </c>
      <c r="E1068" s="222" t="s">
        <v>141</v>
      </c>
      <c r="F1068" s="222" t="s">
        <v>142</v>
      </c>
      <c r="G1068" s="220" t="str">
        <f>IF(G2="","Ending Balance",CONCATENATE("Balance                                                 ",LOOKUP(G2,T2:T8,V2:V8)))</f>
        <v>Balance                                                 June 30, 2014</v>
      </c>
      <c r="K1068" s="6"/>
      <c r="L1068" s="6"/>
      <c r="M1068" s="6"/>
    </row>
    <row r="1069" spans="2:13" ht="18.75" customHeight="1">
      <c r="B1069" s="16" t="s">
        <v>144</v>
      </c>
      <c r="C1069" s="17">
        <v>1110</v>
      </c>
      <c r="D1069" s="40">
        <v>506901.77</v>
      </c>
      <c r="E1069" s="40">
        <v>1405271.6</v>
      </c>
      <c r="F1069" s="40">
        <v>1361992.75</v>
      </c>
      <c r="G1069" s="132">
        <f>ROUND(D1069+E1069-F1069,2)</f>
        <v>550180.62</v>
      </c>
      <c r="K1069" s="6"/>
      <c r="L1069" s="6"/>
      <c r="M1069" s="6"/>
    </row>
    <row r="1070" spans="2:13" ht="18.75" customHeight="1">
      <c r="B1070" s="16" t="s">
        <v>145</v>
      </c>
      <c r="C1070" s="17">
        <v>1160</v>
      </c>
      <c r="D1070" s="40"/>
      <c r="E1070" s="40"/>
      <c r="F1070" s="40"/>
      <c r="G1070" s="132">
        <f>ROUND(D1070+E1070-F1070,2)</f>
        <v>0</v>
      </c>
      <c r="K1070" s="6"/>
      <c r="L1070" s="6"/>
      <c r="M1070" s="6"/>
    </row>
    <row r="1071" spans="2:13" ht="18.75" customHeight="1">
      <c r="B1071" s="16" t="s">
        <v>146</v>
      </c>
      <c r="C1071" s="17">
        <v>1130</v>
      </c>
      <c r="D1071" s="40"/>
      <c r="E1071" s="40"/>
      <c r="F1071" s="40"/>
      <c r="G1071" s="132">
        <f>ROUND(D1071+E1071-F1071,2)</f>
        <v>0</v>
      </c>
      <c r="K1071" s="6"/>
      <c r="L1071" s="6"/>
      <c r="M1071" s="6"/>
    </row>
    <row r="1072" spans="2:13" ht="18.75" customHeight="1">
      <c r="B1072" s="16" t="s">
        <v>415</v>
      </c>
      <c r="C1072" s="17">
        <v>1170</v>
      </c>
      <c r="D1072" s="40"/>
      <c r="E1072" s="40"/>
      <c r="F1072" s="40"/>
      <c r="G1072" s="132">
        <f>ROUND(D1072+E1072-F1072,2)</f>
        <v>0</v>
      </c>
      <c r="K1072" s="6"/>
      <c r="L1072" s="6"/>
      <c r="M1072" s="6"/>
    </row>
    <row r="1073" spans="2:13" ht="18.75" customHeight="1">
      <c r="B1073" s="226" t="s">
        <v>147</v>
      </c>
      <c r="C1073" s="227"/>
      <c r="D1073" s="78"/>
      <c r="E1073" s="78"/>
      <c r="F1073" s="78"/>
      <c r="G1073" s="78"/>
      <c r="K1073" s="6"/>
      <c r="L1073" s="6"/>
      <c r="M1073" s="6"/>
    </row>
    <row r="1074" spans="2:13" ht="18.75" customHeight="1">
      <c r="B1074" s="20" t="s">
        <v>332</v>
      </c>
      <c r="C1074" s="94">
        <v>1141</v>
      </c>
      <c r="D1074" s="40"/>
      <c r="E1074" s="40"/>
      <c r="F1074" s="40"/>
      <c r="G1074" s="132">
        <f>ROUND(D1074+E1074-F1074,2)</f>
        <v>0</v>
      </c>
      <c r="K1074" s="6"/>
      <c r="L1074" s="6"/>
      <c r="M1074" s="6"/>
    </row>
    <row r="1075" spans="2:13" ht="18.75" customHeight="1">
      <c r="B1075" s="16" t="s">
        <v>148</v>
      </c>
      <c r="C1075" s="71">
        <v>1150</v>
      </c>
      <c r="D1075" s="77"/>
      <c r="E1075" s="77"/>
      <c r="F1075" s="77"/>
      <c r="G1075" s="132">
        <f>ROUND(D1075+E1075-F1075,2)</f>
        <v>0</v>
      </c>
      <c r="K1075" s="6"/>
      <c r="L1075" s="6"/>
      <c r="M1075" s="6"/>
    </row>
    <row r="1076" spans="2:13" ht="18.75" customHeight="1">
      <c r="B1076" s="16" t="s">
        <v>523</v>
      </c>
      <c r="C1076" s="71">
        <v>1220</v>
      </c>
      <c r="D1076" s="77"/>
      <c r="E1076" s="77"/>
      <c r="F1076" s="77"/>
      <c r="G1076" s="132">
        <f>ROUND(D1076+E1076-F1076,2)</f>
        <v>0</v>
      </c>
      <c r="K1076" s="6"/>
      <c r="L1076" s="6"/>
      <c r="M1076" s="6"/>
    </row>
    <row r="1077" spans="2:13" ht="18.75" customHeight="1">
      <c r="B1077" s="18" t="s">
        <v>333</v>
      </c>
      <c r="C1077" s="17"/>
      <c r="D1077" s="126">
        <f>ROUND(SUM(D1069:D1076),2)</f>
        <v>506901.77</v>
      </c>
      <c r="E1077" s="126">
        <f>ROUND(SUM(E1069:E1076),2)</f>
        <v>1405271.6</v>
      </c>
      <c r="F1077" s="126">
        <f>ROUND(SUM(F1069:F1076),2)</f>
        <v>1361992.75</v>
      </c>
      <c r="G1077" s="126">
        <f>ROUND(D1077+E1077-F1077,2)</f>
        <v>550180.62</v>
      </c>
      <c r="K1077" s="6"/>
      <c r="L1077" s="6"/>
      <c r="M1077" s="6"/>
    </row>
    <row r="1078" spans="2:13" ht="38.25" customHeight="1">
      <c r="B1078" s="159" t="s">
        <v>149</v>
      </c>
      <c r="C1078" s="168"/>
      <c r="D1078" s="173"/>
      <c r="E1078" s="173"/>
      <c r="F1078" s="173"/>
      <c r="G1078" s="173"/>
      <c r="K1078" s="6"/>
      <c r="L1078" s="6"/>
      <c r="M1078" s="6"/>
    </row>
    <row r="1079" spans="2:13" ht="18.75" customHeight="1">
      <c r="B1079" s="16" t="s">
        <v>416</v>
      </c>
      <c r="C1079" s="17">
        <v>2110</v>
      </c>
      <c r="D1079" s="40"/>
      <c r="E1079" s="40"/>
      <c r="F1079" s="40"/>
      <c r="G1079" s="132">
        <f aca="true" t="shared" si="67" ref="G1079:G1085">ROUND(D1079+E1079-F1079,2)</f>
        <v>0</v>
      </c>
      <c r="K1079" s="6"/>
      <c r="L1079" s="6"/>
      <c r="M1079" s="6"/>
    </row>
    <row r="1080" spans="2:13" ht="18.75" customHeight="1">
      <c r="B1080" s="16" t="s">
        <v>150</v>
      </c>
      <c r="C1080" s="17">
        <v>2170</v>
      </c>
      <c r="D1080" s="40"/>
      <c r="E1080" s="40"/>
      <c r="F1080" s="40"/>
      <c r="G1080" s="132">
        <f t="shared" si="67"/>
        <v>0</v>
      </c>
      <c r="K1080" s="6"/>
      <c r="L1080" s="6"/>
      <c r="M1080" s="6"/>
    </row>
    <row r="1081" spans="2:13" ht="18.75" customHeight="1">
      <c r="B1081" s="16" t="s">
        <v>151</v>
      </c>
      <c r="C1081" s="17">
        <v>2120</v>
      </c>
      <c r="D1081" s="40"/>
      <c r="E1081" s="40"/>
      <c r="F1081" s="40"/>
      <c r="G1081" s="132">
        <f t="shared" si="67"/>
        <v>0</v>
      </c>
      <c r="K1081" s="6"/>
      <c r="L1081" s="6"/>
      <c r="M1081" s="6"/>
    </row>
    <row r="1082" spans="2:13" ht="18.75" customHeight="1">
      <c r="B1082" s="16" t="s">
        <v>532</v>
      </c>
      <c r="C1082" s="17">
        <v>2125</v>
      </c>
      <c r="D1082" s="40"/>
      <c r="E1082" s="40"/>
      <c r="F1082" s="40"/>
      <c r="G1082" s="132">
        <f t="shared" si="67"/>
        <v>0</v>
      </c>
      <c r="K1082" s="6"/>
      <c r="L1082" s="6"/>
      <c r="M1082" s="6"/>
    </row>
    <row r="1083" spans="2:13" ht="18.75" customHeight="1">
      <c r="B1083" s="16" t="s">
        <v>171</v>
      </c>
      <c r="C1083" s="17">
        <v>2161</v>
      </c>
      <c r="D1083" s="40"/>
      <c r="E1083" s="40"/>
      <c r="F1083" s="40"/>
      <c r="G1083" s="132">
        <f t="shared" si="67"/>
        <v>0</v>
      </c>
      <c r="K1083" s="6"/>
      <c r="L1083" s="6"/>
      <c r="M1083" s="6"/>
    </row>
    <row r="1084" spans="2:13" ht="18.75" customHeight="1">
      <c r="B1084" s="16" t="s">
        <v>152</v>
      </c>
      <c r="C1084" s="17">
        <v>2290</v>
      </c>
      <c r="D1084" s="22">
        <v>506901.77</v>
      </c>
      <c r="E1084" s="77">
        <v>1405271.6</v>
      </c>
      <c r="F1084" s="77">
        <v>1361992.75</v>
      </c>
      <c r="G1084" s="132">
        <f t="shared" si="67"/>
        <v>550180.62</v>
      </c>
      <c r="K1084" s="6"/>
      <c r="L1084" s="6"/>
      <c r="M1084" s="6"/>
    </row>
    <row r="1085" spans="2:13" ht="18.75" customHeight="1">
      <c r="B1085" s="18" t="s">
        <v>334</v>
      </c>
      <c r="C1085" s="17"/>
      <c r="D1085" s="126">
        <f>ROUND(SUM(D1079:D1084),2)</f>
        <v>506901.77</v>
      </c>
      <c r="E1085" s="126">
        <f>ROUND(SUM(E1079:E1084),2)</f>
        <v>1405271.6</v>
      </c>
      <c r="F1085" s="126">
        <f>ROUND(SUM(F1079:F1084),2)</f>
        <v>1361992.75</v>
      </c>
      <c r="G1085" s="126">
        <f t="shared" si="67"/>
        <v>550180.62</v>
      </c>
      <c r="K1085" s="6"/>
      <c r="L1085" s="6"/>
      <c r="M1085" s="6"/>
    </row>
    <row r="1086" spans="2:13" ht="12.75">
      <c r="B1086" s="9"/>
      <c r="C1086" s="41"/>
      <c r="D1086" s="8"/>
      <c r="E1086" s="8"/>
      <c r="F1086" s="8"/>
      <c r="G1086" s="8"/>
      <c r="K1086" s="6"/>
      <c r="L1086" s="6"/>
      <c r="M1086" s="6"/>
    </row>
    <row r="1087" spans="2:13" ht="12.75">
      <c r="B1087" s="56" t="s">
        <v>11</v>
      </c>
      <c r="C1087" s="41"/>
      <c r="D1087" s="9"/>
      <c r="E1087" s="42"/>
      <c r="F1087" s="42"/>
      <c r="G1087" s="43"/>
      <c r="K1087" s="6"/>
      <c r="L1087" s="6"/>
      <c r="M1087" s="6"/>
    </row>
    <row r="1088" spans="2:13" ht="12.75">
      <c r="B1088" s="106"/>
      <c r="C1088" s="215"/>
      <c r="K1088" s="6"/>
      <c r="L1088" s="6"/>
      <c r="M1088" s="6"/>
    </row>
    <row r="1089" spans="2:13" ht="12.75">
      <c r="B1089" s="106"/>
      <c r="C1089" s="215"/>
      <c r="K1089" s="6"/>
      <c r="L1089" s="6"/>
      <c r="M1089" s="6"/>
    </row>
    <row r="1090" spans="1:13" ht="12.75">
      <c r="A1090" s="9" t="s">
        <v>158</v>
      </c>
      <c r="B1090" s="110" t="str">
        <f>$B$1</f>
        <v>DISTRICT SCHOOL BOARD OF OKEECHOBEE COUNTY</v>
      </c>
      <c r="C1090" s="41"/>
      <c r="D1090" s="6"/>
      <c r="G1090" s="43"/>
      <c r="J1090" s="43" t="s">
        <v>183</v>
      </c>
      <c r="K1090" s="6"/>
      <c r="L1090" s="6"/>
      <c r="M1090" s="6"/>
    </row>
    <row r="1091" spans="2:13" ht="12.75">
      <c r="B1091" s="44" t="s">
        <v>154</v>
      </c>
      <c r="C1091" s="41"/>
      <c r="D1091" s="6"/>
      <c r="G1091" s="43"/>
      <c r="J1091" s="43" t="s">
        <v>99</v>
      </c>
      <c r="K1091" s="6"/>
      <c r="L1091" s="6"/>
      <c r="M1091" s="6"/>
    </row>
    <row r="1092" spans="2:13" ht="12.75">
      <c r="B1092" s="258" t="str">
        <f>B1067</f>
        <v>June 30, 2014</v>
      </c>
      <c r="C1092" s="41"/>
      <c r="D1092" s="6"/>
      <c r="G1092" s="9"/>
      <c r="J1092" s="59" t="s">
        <v>169</v>
      </c>
      <c r="K1092" s="6"/>
      <c r="L1092" s="6"/>
      <c r="M1092" s="6"/>
    </row>
    <row r="1093" spans="2:13" ht="55.5" customHeight="1">
      <c r="B1093" s="222"/>
      <c r="C1093" s="220" t="s">
        <v>461</v>
      </c>
      <c r="D1093" s="220" t="str">
        <f>IF(G2="","Governmental Activities Total Balance",CONCATENATE("Governmental      
Activities           
Total Balance               ",LOOKUP(G2,T2:T8,V2:V8)," [1]"))</f>
        <v>Governmental      
Activities           
Total Balance               June 30, 2014 [1]</v>
      </c>
      <c r="E1093" s="220" t="str">
        <f>IF(G2="","Business-Type Activitites Total Balance",CONCATENATE("Business-Type             
Activities               
Total Balance               ",LOOKUP(G2,T2:T8,V2:V8)," [1]"))</f>
        <v>Business-Type             
Activities               
Total Balance               June 30, 2014 [1]</v>
      </c>
      <c r="F1093" s="222" t="s">
        <v>155</v>
      </c>
      <c r="G1093" s="259" t="str">
        <f>IF(G2="","Governmental Activities - Debt Principal Payments",CONCATENATE("Governmental      
Activities - Debt   
Principal Payments   ",LOOKUP(G2,T2:T8,W2:W8)))</f>
        <v>Governmental      
Activities - Debt   
Principal Payments   2013-14</v>
      </c>
      <c r="H1093" s="259" t="str">
        <f>IF(G2="","Governmental Activities - Principal Due Within One Year",CONCATENATE("Governmental        
Activities - Principal      
Due Within One Year         ",LOOKUP(G2,T2:T8,W3:W10)))</f>
        <v>Governmental        
Activities - Principal      
Due Within One Year         2014-15</v>
      </c>
      <c r="I1093" s="259" t="str">
        <f>IF(G2="","Governmental Activities - Debt Interest Payments",CONCATENATE("Governmental          
Activities - Debt          
Interest Payments        ",LOOKUP(G2,T2:T8,W2:W8)))</f>
        <v>Governmental          
Activities - Debt          
Interest Payments        2013-14</v>
      </c>
      <c r="J1093" s="259" t="str">
        <f>IF(G2="","Governmental Activities - Interest Due Within One Year",CONCATENATE("Governmental       
Activities - Interest         
Due Within One Year        ",LOOKUP(G2,T2:T8,W3:W10)))</f>
        <v>Governmental       
Activities - Interest         
Due Within One Year        2014-15</v>
      </c>
      <c r="K1093" s="6"/>
      <c r="L1093" s="6"/>
      <c r="M1093" s="6"/>
    </row>
    <row r="1094" spans="2:13" ht="18.75" customHeight="1">
      <c r="B1094" s="65"/>
      <c r="C1094" s="61"/>
      <c r="D1094" s="80"/>
      <c r="E1094" s="89"/>
      <c r="F1094" s="80"/>
      <c r="G1094" s="260"/>
      <c r="H1094" s="260"/>
      <c r="I1094" s="260"/>
      <c r="J1094" s="260"/>
      <c r="K1094" s="6"/>
      <c r="L1094" s="6"/>
      <c r="M1094" s="6"/>
    </row>
    <row r="1095" spans="2:13" ht="18.75" customHeight="1">
      <c r="B1095" s="16" t="s">
        <v>93</v>
      </c>
      <c r="C1095" s="17">
        <v>2310</v>
      </c>
      <c r="D1095" s="261"/>
      <c r="E1095" s="21"/>
      <c r="F1095" s="132">
        <f>ROUND(SUM(D1095:E1095),2)</f>
        <v>0</v>
      </c>
      <c r="G1095" s="262"/>
      <c r="H1095" s="262"/>
      <c r="I1095" s="262"/>
      <c r="J1095" s="262"/>
      <c r="K1095" s="6"/>
      <c r="L1095" s="6"/>
      <c r="M1095" s="6"/>
    </row>
    <row r="1096" spans="2:13" ht="18.75" customHeight="1">
      <c r="B1096" s="263" t="s">
        <v>94</v>
      </c>
      <c r="C1096" s="61">
        <v>2315</v>
      </c>
      <c r="D1096" s="93"/>
      <c r="E1096" s="82"/>
      <c r="F1096" s="80">
        <f aca="true" t="shared" si="68" ref="F1096:F1117">ROUND(SUM(D1096:E1096),2)</f>
        <v>0</v>
      </c>
      <c r="G1096" s="264"/>
      <c r="H1096" s="264"/>
      <c r="I1096" s="264"/>
      <c r="J1096" s="264"/>
      <c r="K1096" s="6"/>
      <c r="L1096" s="6"/>
      <c r="M1096" s="6"/>
    </row>
    <row r="1097" spans="2:13" ht="18.75" customHeight="1">
      <c r="B1097" s="265" t="s">
        <v>95</v>
      </c>
      <c r="C1097" s="230"/>
      <c r="D1097" s="88"/>
      <c r="E1097" s="88"/>
      <c r="F1097" s="90"/>
      <c r="G1097" s="266"/>
      <c r="H1097" s="266"/>
      <c r="I1097" s="266"/>
      <c r="J1097" s="266"/>
      <c r="K1097" s="6"/>
      <c r="L1097" s="6"/>
      <c r="M1097" s="6"/>
    </row>
    <row r="1098" spans="2:13" ht="18.75" customHeight="1">
      <c r="B1098" s="20" t="s">
        <v>511</v>
      </c>
      <c r="C1098" s="94">
        <v>2321</v>
      </c>
      <c r="D1098" s="21">
        <v>770000</v>
      </c>
      <c r="E1098" s="21"/>
      <c r="F1098" s="127">
        <f t="shared" si="68"/>
        <v>770000</v>
      </c>
      <c r="G1098" s="262"/>
      <c r="H1098" s="262">
        <v>170000</v>
      </c>
      <c r="I1098" s="262"/>
      <c r="J1098" s="262">
        <v>38375</v>
      </c>
      <c r="K1098" s="6"/>
      <c r="L1098" s="6"/>
      <c r="M1098" s="6"/>
    </row>
    <row r="1099" spans="2:13" ht="18.75" customHeight="1">
      <c r="B1099" s="28" t="s">
        <v>443</v>
      </c>
      <c r="C1099" s="71">
        <v>2322</v>
      </c>
      <c r="D1099" s="22"/>
      <c r="E1099" s="22"/>
      <c r="F1099" s="126">
        <f t="shared" si="68"/>
        <v>0</v>
      </c>
      <c r="G1099" s="264"/>
      <c r="H1099" s="264"/>
      <c r="I1099" s="264"/>
      <c r="J1099" s="264"/>
      <c r="K1099" s="6"/>
      <c r="L1099" s="6"/>
      <c r="M1099" s="6"/>
    </row>
    <row r="1100" spans="2:13" ht="18.75" customHeight="1">
      <c r="B1100" s="28" t="s">
        <v>488</v>
      </c>
      <c r="C1100" s="71">
        <v>2323</v>
      </c>
      <c r="D1100" s="22"/>
      <c r="E1100" s="22"/>
      <c r="F1100" s="126">
        <f t="shared" si="68"/>
        <v>0</v>
      </c>
      <c r="G1100" s="264"/>
      <c r="H1100" s="264"/>
      <c r="I1100" s="264"/>
      <c r="J1100" s="264"/>
      <c r="K1100" s="6"/>
      <c r="L1100" s="6"/>
      <c r="M1100" s="6"/>
    </row>
    <row r="1101" spans="2:13" ht="18.75" customHeight="1">
      <c r="B1101" s="28" t="s">
        <v>519</v>
      </c>
      <c r="C1101" s="71">
        <v>2324</v>
      </c>
      <c r="D1101" s="22"/>
      <c r="E1101" s="22"/>
      <c r="F1101" s="126">
        <f t="shared" si="68"/>
        <v>0</v>
      </c>
      <c r="G1101" s="264"/>
      <c r="H1101" s="264"/>
      <c r="I1101" s="264"/>
      <c r="J1101" s="264"/>
      <c r="K1101" s="6"/>
      <c r="L1101" s="6"/>
      <c r="M1101" s="6"/>
    </row>
    <row r="1102" spans="2:13" ht="18.75" customHeight="1">
      <c r="B1102" s="28" t="s">
        <v>512</v>
      </c>
      <c r="C1102" s="71">
        <v>2326</v>
      </c>
      <c r="D1102" s="22"/>
      <c r="E1102" s="22"/>
      <c r="F1102" s="126">
        <f t="shared" si="68"/>
        <v>0</v>
      </c>
      <c r="G1102" s="264"/>
      <c r="H1102" s="264"/>
      <c r="I1102" s="264"/>
      <c r="J1102" s="264"/>
      <c r="K1102" s="6"/>
      <c r="L1102" s="6"/>
      <c r="M1102" s="6"/>
    </row>
    <row r="1103" spans="2:13" ht="18.75" customHeight="1">
      <c r="B1103" s="197" t="s">
        <v>444</v>
      </c>
      <c r="C1103" s="71">
        <v>2320</v>
      </c>
      <c r="D1103" s="126">
        <f>SUM(D1098:D1102)</f>
        <v>770000</v>
      </c>
      <c r="E1103" s="126">
        <f>SUM(E1098:E1102)</f>
        <v>0</v>
      </c>
      <c r="F1103" s="126">
        <f t="shared" si="68"/>
        <v>770000</v>
      </c>
      <c r="G1103" s="143">
        <f>SUM(G1098:G1102)</f>
        <v>0</v>
      </c>
      <c r="H1103" s="143">
        <f>SUM(H1098:H1102)</f>
        <v>170000</v>
      </c>
      <c r="I1103" s="143">
        <f>SUM(I1098:I1102)</f>
        <v>0</v>
      </c>
      <c r="J1103" s="143">
        <f>SUM(J1098:J1102)</f>
        <v>38375</v>
      </c>
      <c r="K1103" s="6"/>
      <c r="L1103" s="6"/>
      <c r="M1103" s="6"/>
    </row>
    <row r="1104" spans="2:13" ht="18.75" customHeight="1">
      <c r="B1104" s="267" t="s">
        <v>96</v>
      </c>
      <c r="C1104" s="29">
        <v>2330</v>
      </c>
      <c r="D1104" s="77">
        <v>2375686.49</v>
      </c>
      <c r="E1104" s="199"/>
      <c r="F1104" s="126">
        <f t="shared" si="68"/>
        <v>2375686.49</v>
      </c>
      <c r="G1104" s="306"/>
      <c r="H1104" s="306"/>
      <c r="I1104" s="306"/>
      <c r="J1104" s="306"/>
      <c r="K1104" s="6"/>
      <c r="L1104" s="6"/>
      <c r="M1104" s="6"/>
    </row>
    <row r="1105" spans="2:13" ht="18.75" customHeight="1">
      <c r="B1105" s="265" t="s">
        <v>441</v>
      </c>
      <c r="C1105" s="230"/>
      <c r="D1105" s="88"/>
      <c r="E1105" s="88"/>
      <c r="F1105" s="90"/>
      <c r="G1105" s="266"/>
      <c r="H1105" s="266"/>
      <c r="I1105" s="266"/>
      <c r="J1105" s="266"/>
      <c r="K1105" s="6"/>
      <c r="L1105" s="6"/>
      <c r="M1105" s="6"/>
    </row>
    <row r="1106" spans="2:13" ht="18.75" customHeight="1">
      <c r="B1106" s="20" t="s">
        <v>489</v>
      </c>
      <c r="C1106" s="94">
        <v>2341</v>
      </c>
      <c r="D1106" s="21"/>
      <c r="E1106" s="21"/>
      <c r="F1106" s="127">
        <f t="shared" si="68"/>
        <v>0</v>
      </c>
      <c r="G1106" s="262"/>
      <c r="H1106" s="262"/>
      <c r="I1106" s="262"/>
      <c r="J1106" s="262"/>
      <c r="K1106" s="6"/>
      <c r="L1106" s="200"/>
      <c r="M1106" s="6"/>
    </row>
    <row r="1107" spans="2:13" ht="18.75" customHeight="1">
      <c r="B1107" s="20" t="s">
        <v>513</v>
      </c>
      <c r="C1107" s="17">
        <v>2342</v>
      </c>
      <c r="D1107" s="40"/>
      <c r="E1107" s="21"/>
      <c r="F1107" s="132">
        <f t="shared" si="68"/>
        <v>0</v>
      </c>
      <c r="G1107" s="264"/>
      <c r="H1107" s="264"/>
      <c r="I1107" s="264"/>
      <c r="J1107" s="264"/>
      <c r="K1107" s="6"/>
      <c r="L1107" s="6"/>
      <c r="M1107" s="6"/>
    </row>
    <row r="1108" spans="2:13" ht="18.75" customHeight="1">
      <c r="B1108" s="20" t="s">
        <v>524</v>
      </c>
      <c r="C1108" s="17">
        <v>2343</v>
      </c>
      <c r="D1108" s="40"/>
      <c r="E1108" s="22"/>
      <c r="F1108" s="132">
        <f t="shared" si="68"/>
        <v>0</v>
      </c>
      <c r="G1108" s="264"/>
      <c r="H1108" s="264"/>
      <c r="I1108" s="264"/>
      <c r="J1108" s="264"/>
      <c r="K1108" s="6"/>
      <c r="L1108" s="6"/>
      <c r="M1108" s="6"/>
    </row>
    <row r="1109" spans="2:13" ht="18.75" customHeight="1">
      <c r="B1109" s="20" t="s">
        <v>514</v>
      </c>
      <c r="C1109" s="17">
        <v>2344</v>
      </c>
      <c r="D1109" s="40"/>
      <c r="E1109" s="22"/>
      <c r="F1109" s="132">
        <f t="shared" si="68"/>
        <v>0</v>
      </c>
      <c r="G1109" s="264"/>
      <c r="H1109" s="264"/>
      <c r="I1109" s="264"/>
      <c r="J1109" s="264"/>
      <c r="K1109" s="6"/>
      <c r="L1109" s="6"/>
      <c r="M1109" s="6"/>
    </row>
    <row r="1110" spans="2:13" ht="18.75" customHeight="1">
      <c r="B1110" s="20" t="s">
        <v>442</v>
      </c>
      <c r="C1110" s="17">
        <v>2349</v>
      </c>
      <c r="D1110" s="40"/>
      <c r="E1110" s="22"/>
      <c r="F1110" s="132">
        <f t="shared" si="68"/>
        <v>0</v>
      </c>
      <c r="G1110" s="264"/>
      <c r="H1110" s="264"/>
      <c r="I1110" s="264"/>
      <c r="J1110" s="264"/>
      <c r="K1110" s="6"/>
      <c r="L1110" s="6"/>
      <c r="M1110" s="6"/>
    </row>
    <row r="1111" spans="2:13" ht="18.75" customHeight="1">
      <c r="B1111" s="268" t="s">
        <v>515</v>
      </c>
      <c r="C1111" s="17">
        <v>2340</v>
      </c>
      <c r="D1111" s="126">
        <f>SUM(D1106:D1110)</f>
        <v>0</v>
      </c>
      <c r="E1111" s="126">
        <f>SUM(E1106:E1110)</f>
        <v>0</v>
      </c>
      <c r="F1111" s="132">
        <f t="shared" si="68"/>
        <v>0</v>
      </c>
      <c r="G1111" s="143">
        <f>SUM(G1106:G1110)</f>
        <v>0</v>
      </c>
      <c r="H1111" s="143">
        <f>SUM(H1106:H1110)</f>
        <v>0</v>
      </c>
      <c r="I1111" s="143">
        <f>SUM(I1106:I1110)</f>
        <v>0</v>
      </c>
      <c r="J1111" s="143">
        <f>SUM(J1106:J1110)</f>
        <v>0</v>
      </c>
      <c r="K1111" s="6"/>
      <c r="L1111" s="6"/>
      <c r="M1111" s="6"/>
    </row>
    <row r="1112" spans="2:13" ht="18.75" customHeight="1">
      <c r="B1112" s="16" t="s">
        <v>417</v>
      </c>
      <c r="C1112" s="17">
        <v>2350</v>
      </c>
      <c r="D1112" s="40"/>
      <c r="E1112" s="22"/>
      <c r="F1112" s="132">
        <f t="shared" si="68"/>
        <v>0</v>
      </c>
      <c r="G1112" s="306"/>
      <c r="H1112" s="306"/>
      <c r="I1112" s="306"/>
      <c r="J1112" s="306"/>
      <c r="K1112" s="6"/>
      <c r="L1112" s="6"/>
      <c r="M1112" s="6"/>
    </row>
    <row r="1113" spans="2:13" ht="18.75" customHeight="1">
      <c r="B1113" s="16" t="s">
        <v>418</v>
      </c>
      <c r="C1113" s="17">
        <v>2360</v>
      </c>
      <c r="D1113" s="40">
        <v>2374150</v>
      </c>
      <c r="E1113" s="22"/>
      <c r="F1113" s="132">
        <f t="shared" si="68"/>
        <v>2374150</v>
      </c>
      <c r="G1113" s="306"/>
      <c r="H1113" s="306"/>
      <c r="I1113" s="306"/>
      <c r="J1113" s="306"/>
      <c r="K1113" s="6"/>
      <c r="L1113" s="6"/>
      <c r="M1113" s="6"/>
    </row>
    <row r="1114" spans="2:13" ht="18.75" customHeight="1">
      <c r="B1114" s="16" t="s">
        <v>97</v>
      </c>
      <c r="C1114" s="17">
        <v>2370</v>
      </c>
      <c r="D1114" s="40"/>
      <c r="E1114" s="307"/>
      <c r="F1114" s="126">
        <f>ROUND(D1114,2)</f>
        <v>0</v>
      </c>
      <c r="G1114" s="306"/>
      <c r="H1114" s="306"/>
      <c r="I1114" s="306"/>
      <c r="J1114" s="306"/>
      <c r="K1114" s="6"/>
      <c r="L1114" s="6"/>
      <c r="M1114" s="6"/>
    </row>
    <row r="1115" spans="2:13" ht="18.75" customHeight="1">
      <c r="B1115" s="16" t="s">
        <v>419</v>
      </c>
      <c r="C1115" s="17">
        <v>2380</v>
      </c>
      <c r="D1115" s="77"/>
      <c r="E1115" s="21"/>
      <c r="F1115" s="132">
        <f t="shared" si="68"/>
        <v>0</v>
      </c>
      <c r="G1115" s="306"/>
      <c r="H1115" s="306"/>
      <c r="I1115" s="306"/>
      <c r="J1115" s="306"/>
      <c r="K1115" s="6"/>
      <c r="L1115" s="6"/>
      <c r="M1115" s="6"/>
    </row>
    <row r="1116" spans="2:13" ht="18.75" customHeight="1">
      <c r="B1116" s="16" t="s">
        <v>569</v>
      </c>
      <c r="C1116" s="17">
        <v>2390</v>
      </c>
      <c r="D1116" s="77"/>
      <c r="E1116" s="21"/>
      <c r="F1116" s="132">
        <f t="shared" si="68"/>
        <v>0</v>
      </c>
      <c r="G1116" s="306"/>
      <c r="H1116" s="306"/>
      <c r="I1116" s="306"/>
      <c r="J1116" s="306"/>
      <c r="K1116" s="6"/>
      <c r="L1116" s="6"/>
      <c r="M1116" s="6"/>
    </row>
    <row r="1117" spans="2:13" ht="18.75" customHeight="1">
      <c r="B1117" s="18" t="s">
        <v>490</v>
      </c>
      <c r="C1117" s="17"/>
      <c r="D1117" s="126">
        <f>ROUND(SUM(D1095:D1096)+SUM(D1103:D1104)+SUM(D1111:D1116),2)</f>
        <v>5519836.49</v>
      </c>
      <c r="E1117" s="126">
        <f>ROUND(SUM(E1095:E1096)+SUM(E1103:E1104)+SUM(E1111:E1116),2)</f>
        <v>0</v>
      </c>
      <c r="F1117" s="126">
        <f t="shared" si="68"/>
        <v>5519836.49</v>
      </c>
      <c r="G1117" s="143">
        <f>+G1095+G1096+G1103+G1111</f>
        <v>0</v>
      </c>
      <c r="H1117" s="143">
        <f>+H1095+H1096+H1103+H1111</f>
        <v>170000</v>
      </c>
      <c r="I1117" s="143">
        <f>+I1095+I1096+I1103+I1111</f>
        <v>0</v>
      </c>
      <c r="J1117" s="143">
        <f>+J1095+J1096+J1103+J1111</f>
        <v>38375</v>
      </c>
      <c r="K1117" s="6"/>
      <c r="L1117" s="6"/>
      <c r="M1117" s="6"/>
    </row>
    <row r="1118" spans="2:13" ht="12.75">
      <c r="B1118" s="55"/>
      <c r="C1118" s="269"/>
      <c r="D1118" s="13"/>
      <c r="E1118" s="13"/>
      <c r="F1118" s="13"/>
      <c r="G1118" s="9"/>
      <c r="H1118" s="9"/>
      <c r="I1118" s="9"/>
      <c r="K1118" s="9"/>
      <c r="L1118" s="9"/>
      <c r="M1118" s="9"/>
    </row>
    <row r="1119" spans="2:13" ht="12.75">
      <c r="B1119" s="9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2014, including discounts and premiums.</v>
      </c>
      <c r="C1119" s="9"/>
      <c r="D1119" s="9"/>
      <c r="E1119" s="9"/>
      <c r="F1119" s="9"/>
      <c r="G1119" s="9"/>
      <c r="H1119" s="9"/>
      <c r="I1119" s="9"/>
      <c r="K1119" s="9"/>
      <c r="L1119" s="9"/>
      <c r="M1119" s="9"/>
    </row>
    <row r="1120" spans="2:13" ht="12.75">
      <c r="B1120" s="9"/>
      <c r="C1120" s="9"/>
      <c r="D1120" s="9"/>
      <c r="E1120" s="9"/>
      <c r="F1120" s="9"/>
      <c r="G1120" s="9"/>
      <c r="H1120" s="9"/>
      <c r="I1120" s="9"/>
      <c r="K1120" s="9"/>
      <c r="L1120" s="9"/>
      <c r="M1120" s="9"/>
    </row>
    <row r="1121" spans="2:13" ht="12.75">
      <c r="B1121" s="56" t="s">
        <v>11</v>
      </c>
      <c r="C1121" s="9"/>
      <c r="D1121" s="9"/>
      <c r="E1121" s="9"/>
      <c r="F1121" s="9"/>
      <c r="G1121" s="9"/>
      <c r="H1121" s="9"/>
      <c r="I1121" s="9"/>
      <c r="K1121" s="9"/>
      <c r="L1121" s="9"/>
      <c r="M1121" s="9"/>
    </row>
    <row r="1122" spans="2:13" ht="12.75">
      <c r="B1122" s="9"/>
      <c r="C1122" s="9"/>
      <c r="D1122" s="9"/>
      <c r="E1122" s="9"/>
      <c r="F1122" s="9"/>
      <c r="G1122" s="9"/>
      <c r="H1122" s="9"/>
      <c r="I1122" s="9"/>
      <c r="K1122" s="9"/>
      <c r="L1122" s="9"/>
      <c r="M1122" s="9"/>
    </row>
    <row r="1123" spans="11:13" ht="12.75">
      <c r="K1123" s="9"/>
      <c r="L1123" s="9"/>
      <c r="M1123" s="9"/>
    </row>
    <row r="1124" spans="1:13" ht="12.75">
      <c r="A1124" s="9" t="s">
        <v>191</v>
      </c>
      <c r="B1124" s="110" t="str">
        <f>$B$1</f>
        <v>DISTRICT SCHOOL BOARD OF OKEECHOBEE COUNTY</v>
      </c>
      <c r="C1124" s="9"/>
      <c r="D1124" s="42"/>
      <c r="E1124" s="9"/>
      <c r="F1124" s="9"/>
      <c r="G1124" s="43"/>
      <c r="H1124" s="56"/>
      <c r="I1124" s="9"/>
      <c r="K1124" s="9"/>
      <c r="L1124" s="9"/>
      <c r="M1124" s="9"/>
    </row>
    <row r="1125" spans="2:13" ht="12.75">
      <c r="B1125" s="44" t="s">
        <v>380</v>
      </c>
      <c r="C1125" s="9"/>
      <c r="D1125" s="9"/>
      <c r="E1125" s="9"/>
      <c r="F1125" s="9"/>
      <c r="G1125" s="9"/>
      <c r="H1125" s="9"/>
      <c r="I1125" s="9"/>
      <c r="K1125" s="9"/>
      <c r="L1125" s="9"/>
      <c r="M1125" s="9"/>
    </row>
    <row r="1126" spans="2:13" ht="12.75">
      <c r="B1126" s="44" t="s">
        <v>368</v>
      </c>
      <c r="C1126" s="9"/>
      <c r="D1126" s="42"/>
      <c r="E1126" s="9"/>
      <c r="F1126" s="9"/>
      <c r="G1126" s="9"/>
      <c r="H1126" s="9"/>
      <c r="I1126" s="43" t="s">
        <v>184</v>
      </c>
      <c r="K1126" s="9"/>
      <c r="L1126" s="9"/>
      <c r="M1126" s="9"/>
    </row>
    <row r="1127" spans="2:13" ht="12.75">
      <c r="B1127" s="292" t="str">
        <f>B4</f>
        <v>For the Fiscal Year Ended June 30, 2014</v>
      </c>
      <c r="C1127" s="9"/>
      <c r="D1127" s="9"/>
      <c r="E1127" s="9"/>
      <c r="F1127" s="9"/>
      <c r="G1127" s="9"/>
      <c r="H1127" s="9"/>
      <c r="I1127" s="43" t="s">
        <v>192</v>
      </c>
      <c r="K1127" s="9"/>
      <c r="L1127" s="9"/>
      <c r="M1127" s="9"/>
    </row>
    <row r="1128" spans="2:12" ht="27" customHeight="1">
      <c r="B1128" s="270" t="s">
        <v>100</v>
      </c>
      <c r="C1128" s="37" t="s">
        <v>101</v>
      </c>
      <c r="D1128" s="37" t="s">
        <v>102</v>
      </c>
      <c r="E1128" s="37" t="s">
        <v>103</v>
      </c>
      <c r="F1128" s="37" t="s">
        <v>652</v>
      </c>
      <c r="G1128" s="37" t="s">
        <v>104</v>
      </c>
      <c r="H1128" s="36" t="s">
        <v>653</v>
      </c>
      <c r="I1128" s="271" t="s">
        <v>102</v>
      </c>
      <c r="J1128" s="9"/>
      <c r="K1128" s="9"/>
      <c r="L1128" s="9"/>
    </row>
    <row r="1129" spans="2:12" ht="18" customHeight="1">
      <c r="B1129" s="99" t="s">
        <v>105</v>
      </c>
      <c r="C1129" s="39" t="s">
        <v>6</v>
      </c>
      <c r="D1129" s="299">
        <f>IF(G2="","",LOOKUP(G2,T2:T8,U2:U8)-1)</f>
        <v>41455</v>
      </c>
      <c r="E1129" s="39" t="s">
        <v>106</v>
      </c>
      <c r="F1129" s="39" t="str">
        <f>IF(G2="","",LOOKUP(G2,T2:T8,W2:W8))</f>
        <v>2013-14</v>
      </c>
      <c r="G1129" s="39" t="str">
        <f>IF(G2="","",LOOKUP(G2,T2:T8,W2:W8))</f>
        <v>2013-14</v>
      </c>
      <c r="H1129" s="99" t="str">
        <f>IF(G2="","",LOOKUP(G2,T2:T8,W2:W8))</f>
        <v>2013-14</v>
      </c>
      <c r="I1129" s="94" t="str">
        <f>IF(G2="","",LOOKUP(G2,T2:T8,V2:V8))</f>
        <v>June 30, 2014</v>
      </c>
      <c r="J1129" s="9"/>
      <c r="K1129" s="9"/>
      <c r="L1129" s="9"/>
    </row>
    <row r="1130" spans="2:12" ht="24.75" customHeight="1">
      <c r="B1130" s="16" t="s">
        <v>420</v>
      </c>
      <c r="C1130" s="48">
        <v>94740</v>
      </c>
      <c r="D1130" s="40"/>
      <c r="E1130" s="40"/>
      <c r="F1130" s="40">
        <v>6724846</v>
      </c>
      <c r="G1130" s="40">
        <v>6724846</v>
      </c>
      <c r="H1130" s="305"/>
      <c r="I1130" s="40"/>
      <c r="J1130" s="6"/>
      <c r="K1130" s="6"/>
      <c r="L1130" s="6"/>
    </row>
    <row r="1131" spans="2:12" ht="24.75" customHeight="1">
      <c r="B1131" s="16" t="s">
        <v>422</v>
      </c>
      <c r="C1131" s="39">
        <v>91050</v>
      </c>
      <c r="D1131" s="40"/>
      <c r="E1131" s="40"/>
      <c r="F1131" s="40"/>
      <c r="G1131" s="40"/>
      <c r="H1131" s="305"/>
      <c r="I1131" s="40"/>
      <c r="J1131" s="6"/>
      <c r="K1131" s="6"/>
      <c r="L1131" s="6"/>
    </row>
    <row r="1132" spans="2:12" ht="24.75" customHeight="1">
      <c r="B1132" s="16" t="s">
        <v>645</v>
      </c>
      <c r="C1132" s="39">
        <v>90570</v>
      </c>
      <c r="D1132" s="40"/>
      <c r="E1132" s="40"/>
      <c r="F1132" s="40"/>
      <c r="G1132" s="40"/>
      <c r="H1132" s="305"/>
      <c r="I1132" s="40"/>
      <c r="J1132" s="6"/>
      <c r="K1132" s="6"/>
      <c r="L1132" s="6"/>
    </row>
    <row r="1133" spans="2:12" ht="24.75" customHeight="1">
      <c r="B1133" s="16" t="s">
        <v>651</v>
      </c>
      <c r="C1133" s="48">
        <v>92040</v>
      </c>
      <c r="D1133" s="40">
        <v>1019.82</v>
      </c>
      <c r="E1133" s="40"/>
      <c r="F1133" s="22"/>
      <c r="G1133" s="40">
        <v>1019.82</v>
      </c>
      <c r="H1133" s="305"/>
      <c r="I1133" s="40">
        <v>0</v>
      </c>
      <c r="J1133" s="6"/>
      <c r="K1133" s="6"/>
      <c r="L1133" s="6"/>
    </row>
    <row r="1134" spans="2:12" ht="24.75" customHeight="1">
      <c r="B1134" s="16" t="s">
        <v>654</v>
      </c>
      <c r="C1134" s="48">
        <v>90880</v>
      </c>
      <c r="D1134" s="40">
        <v>57861.63</v>
      </c>
      <c r="E1134" s="40"/>
      <c r="F1134" s="40">
        <v>479592</v>
      </c>
      <c r="G1134" s="40">
        <v>330606.51</v>
      </c>
      <c r="H1134" s="40"/>
      <c r="I1134" s="40">
        <v>206847.12</v>
      </c>
      <c r="J1134" s="6"/>
      <c r="K1134" s="6"/>
      <c r="L1134" s="6"/>
    </row>
    <row r="1135" spans="2:12" ht="24.75" customHeight="1">
      <c r="B1135" s="16" t="s">
        <v>655</v>
      </c>
      <c r="C1135" s="48">
        <v>90881</v>
      </c>
      <c r="D1135" s="40">
        <v>7945.08</v>
      </c>
      <c r="E1135" s="40"/>
      <c r="F1135" s="40">
        <v>27910</v>
      </c>
      <c r="G1135" s="40">
        <v>32621.44</v>
      </c>
      <c r="H1135" s="40"/>
      <c r="I1135" s="40">
        <v>3233.64</v>
      </c>
      <c r="J1135" s="6"/>
      <c r="K1135" s="6"/>
      <c r="L1135" s="6"/>
    </row>
    <row r="1136" spans="2:12" ht="24.75" customHeight="1">
      <c r="B1136" s="16" t="s">
        <v>107</v>
      </c>
      <c r="C1136" s="48">
        <v>97950</v>
      </c>
      <c r="D1136" s="40"/>
      <c r="E1136" s="40"/>
      <c r="F1136" s="40">
        <v>4202.31</v>
      </c>
      <c r="G1136" s="40">
        <v>4202.31</v>
      </c>
      <c r="H1136" s="305"/>
      <c r="I1136" s="40"/>
      <c r="J1136" s="6"/>
      <c r="K1136" s="6"/>
      <c r="L1136" s="6"/>
    </row>
    <row r="1137" spans="2:12" ht="24.75" customHeight="1">
      <c r="B1137" s="16" t="s">
        <v>423</v>
      </c>
      <c r="C1137" s="48">
        <v>90320</v>
      </c>
      <c r="D1137" s="40"/>
      <c r="E1137" s="40"/>
      <c r="F1137" s="305"/>
      <c r="G1137" s="40"/>
      <c r="H1137" s="305"/>
      <c r="I1137" s="40"/>
      <c r="J1137" s="6"/>
      <c r="K1137" s="6"/>
      <c r="L1137" s="6"/>
    </row>
    <row r="1138" spans="2:12" ht="24.75" customHeight="1">
      <c r="B1138" s="16" t="s">
        <v>656</v>
      </c>
      <c r="C1138" s="48">
        <v>90800</v>
      </c>
      <c r="D1138" s="40"/>
      <c r="E1138" s="40"/>
      <c r="F1138" s="40">
        <v>386801</v>
      </c>
      <c r="G1138" s="40">
        <v>386801</v>
      </c>
      <c r="H1138" s="22"/>
      <c r="I1138" s="40"/>
      <c r="J1138" s="6"/>
      <c r="K1138" s="6"/>
      <c r="L1138" s="6"/>
    </row>
    <row r="1139" spans="2:12" ht="24.75" customHeight="1">
      <c r="B1139" s="16" t="s">
        <v>657</v>
      </c>
      <c r="C1139" s="48">
        <v>90803</v>
      </c>
      <c r="D1139" s="40"/>
      <c r="E1139" s="40"/>
      <c r="F1139" s="40">
        <v>193394</v>
      </c>
      <c r="G1139" s="40">
        <v>193394</v>
      </c>
      <c r="H1139" s="40"/>
      <c r="I1139" s="40"/>
      <c r="J1139" s="6"/>
      <c r="K1139" s="6"/>
      <c r="L1139" s="6"/>
    </row>
    <row r="1140" spans="2:12" ht="24.75" customHeight="1">
      <c r="B1140" s="16" t="s">
        <v>658</v>
      </c>
      <c r="C1140" s="48">
        <v>94030</v>
      </c>
      <c r="D1140" s="40"/>
      <c r="E1140" s="40"/>
      <c r="F1140" s="305"/>
      <c r="G1140" s="40"/>
      <c r="H1140" s="305"/>
      <c r="I1140" s="40"/>
      <c r="J1140" s="6"/>
      <c r="K1140" s="6"/>
      <c r="L1140" s="6"/>
    </row>
    <row r="1141" spans="2:12" ht="24.75" customHeight="1">
      <c r="B1141" s="16" t="s">
        <v>521</v>
      </c>
      <c r="C1141" s="48">
        <v>90830</v>
      </c>
      <c r="D1141" s="40"/>
      <c r="E1141" s="40"/>
      <c r="F1141" s="40">
        <v>1632799</v>
      </c>
      <c r="G1141" s="40">
        <v>1632799</v>
      </c>
      <c r="H1141" s="22"/>
      <c r="I1141" s="40"/>
      <c r="J1141" s="6"/>
      <c r="K1141" s="6"/>
      <c r="L1141" s="6"/>
    </row>
    <row r="1142" spans="2:12" ht="24.75" customHeight="1">
      <c r="B1142" s="16" t="s">
        <v>659</v>
      </c>
      <c r="C1142" s="48">
        <v>91280</v>
      </c>
      <c r="D1142" s="40"/>
      <c r="E1142" s="40"/>
      <c r="F1142" s="22">
        <v>1624966</v>
      </c>
      <c r="G1142" s="40">
        <v>1624966</v>
      </c>
      <c r="H1142" s="40"/>
      <c r="I1142" s="40"/>
      <c r="J1142" s="6"/>
      <c r="K1142" s="6"/>
      <c r="L1142" s="6"/>
    </row>
    <row r="1143" spans="2:12" ht="24.75" customHeight="1">
      <c r="B1143" s="16" t="s">
        <v>424</v>
      </c>
      <c r="C1143" s="48">
        <v>93460</v>
      </c>
      <c r="D1143" s="40"/>
      <c r="E1143" s="40"/>
      <c r="F1143" s="305"/>
      <c r="G1143" s="40"/>
      <c r="H1143" s="305"/>
      <c r="I1143" s="40"/>
      <c r="J1143" s="6"/>
      <c r="K1143" s="6"/>
      <c r="L1143" s="6"/>
    </row>
    <row r="1144" spans="2:12" ht="24.75" customHeight="1">
      <c r="B1144" s="16" t="s">
        <v>425</v>
      </c>
      <c r="C1144" s="48">
        <v>91290</v>
      </c>
      <c r="D1144" s="40"/>
      <c r="E1144" s="40"/>
      <c r="F1144" s="305"/>
      <c r="G1144" s="40"/>
      <c r="H1144" s="305"/>
      <c r="I1144" s="40"/>
      <c r="J1144" s="6"/>
      <c r="K1144" s="6"/>
      <c r="L1144" s="6"/>
    </row>
    <row r="1145" spans="2:12" ht="24.75" customHeight="1">
      <c r="B1145" s="16" t="s">
        <v>536</v>
      </c>
      <c r="C1145" s="48">
        <v>97580</v>
      </c>
      <c r="D1145" s="40"/>
      <c r="E1145" s="40"/>
      <c r="F1145" s="40">
        <v>109225</v>
      </c>
      <c r="G1145" s="40">
        <v>108971.06</v>
      </c>
      <c r="H1145" s="305"/>
      <c r="I1145" s="40">
        <v>253.94</v>
      </c>
      <c r="J1145" s="6"/>
      <c r="K1145" s="6"/>
      <c r="L1145" s="6"/>
    </row>
    <row r="1146" spans="2:12" ht="24.75" customHeight="1">
      <c r="B1146" s="16" t="s">
        <v>195</v>
      </c>
      <c r="C1146" s="48">
        <v>96440</v>
      </c>
      <c r="D1146" s="40"/>
      <c r="E1146" s="40"/>
      <c r="F1146" s="40">
        <v>124357.29</v>
      </c>
      <c r="G1146" s="40">
        <v>124357.29</v>
      </c>
      <c r="H1146" s="305"/>
      <c r="I1146" s="40"/>
      <c r="J1146" s="6"/>
      <c r="K1146" s="6"/>
      <c r="L1146" s="6"/>
    </row>
    <row r="1147" spans="2:12" ht="24.75" customHeight="1">
      <c r="B1147" s="16" t="s">
        <v>196</v>
      </c>
      <c r="C1147" s="48">
        <v>96441</v>
      </c>
      <c r="D1147" s="40"/>
      <c r="E1147" s="40"/>
      <c r="F1147" s="40"/>
      <c r="G1147" s="40"/>
      <c r="H1147" s="305"/>
      <c r="I1147" s="40"/>
      <c r="J1147" s="6"/>
      <c r="K1147" s="6"/>
      <c r="L1147" s="6"/>
    </row>
    <row r="1149" spans="2:13" ht="12.75">
      <c r="B1149" s="56" t="s">
        <v>662</v>
      </c>
      <c r="C1149" s="9"/>
      <c r="D1149" s="9"/>
      <c r="E1149" s="9"/>
      <c r="F1149" s="9"/>
      <c r="G1149" s="9"/>
      <c r="H1149" s="9"/>
      <c r="I1149" s="9"/>
      <c r="K1149" s="6"/>
      <c r="L1149" s="6"/>
      <c r="M1149" s="6"/>
    </row>
    <row r="1150" spans="2:13" ht="12.75">
      <c r="B1150" s="56" t="s">
        <v>660</v>
      </c>
      <c r="C1150" s="9"/>
      <c r="D1150" s="9"/>
      <c r="E1150" s="9"/>
      <c r="F1150" s="9"/>
      <c r="G1150" s="9"/>
      <c r="H1150" s="9"/>
      <c r="I1150" s="9"/>
      <c r="K1150" s="6"/>
      <c r="L1150" s="6"/>
      <c r="M1150" s="6"/>
    </row>
    <row r="1151" spans="2:13" ht="12.75">
      <c r="B1151" s="1" t="s">
        <v>668</v>
      </c>
      <c r="C1151" s="9"/>
      <c r="D1151" s="9"/>
      <c r="E1151" s="9"/>
      <c r="F1151" s="55"/>
      <c r="G1151" s="52"/>
      <c r="H1151" s="9"/>
      <c r="I1151" s="9"/>
      <c r="K1151" s="6"/>
      <c r="L1151" s="6"/>
      <c r="M1151" s="6"/>
    </row>
    <row r="1152" spans="2:13" ht="12.75">
      <c r="B1152" s="56" t="s">
        <v>661</v>
      </c>
      <c r="C1152" s="9"/>
      <c r="D1152" s="9"/>
      <c r="E1152" s="9"/>
      <c r="F1152" s="9"/>
      <c r="G1152" s="9"/>
      <c r="H1152" s="9"/>
      <c r="I1152" s="9"/>
      <c r="K1152" s="6"/>
      <c r="L1152" s="6"/>
      <c r="M1152" s="6"/>
    </row>
    <row r="1153" spans="2:13" ht="12.75">
      <c r="B1153" s="56" t="s">
        <v>669</v>
      </c>
      <c r="C1153" s="9"/>
      <c r="D1153" s="9"/>
      <c r="E1153" s="9"/>
      <c r="F1153" s="9"/>
      <c r="G1153" s="9"/>
      <c r="H1153" s="9"/>
      <c r="I1153" s="9"/>
      <c r="K1153" s="6"/>
      <c r="L1153" s="6"/>
      <c r="M1153" s="6"/>
    </row>
    <row r="1154" spans="2:13" ht="12.75">
      <c r="B1154" s="56"/>
      <c r="C1154" s="9"/>
      <c r="D1154" s="9"/>
      <c r="E1154" s="9"/>
      <c r="F1154" s="9"/>
      <c r="G1154" s="9"/>
      <c r="H1154" s="9"/>
      <c r="I1154" s="9"/>
      <c r="K1154" s="6"/>
      <c r="L1154" s="6"/>
      <c r="M1154" s="6"/>
    </row>
    <row r="1155" spans="2:13" ht="12.75">
      <c r="B1155" s="56" t="s">
        <v>38</v>
      </c>
      <c r="K1155" s="6"/>
      <c r="L1155" s="6"/>
      <c r="M1155" s="6"/>
    </row>
    <row r="1156" spans="2:13" ht="12.75">
      <c r="B1156" s="56"/>
      <c r="K1156" s="6"/>
      <c r="L1156" s="6"/>
      <c r="M1156" s="6"/>
    </row>
    <row r="1157" spans="2:13" ht="12.75">
      <c r="B1157" s="56"/>
      <c r="K1157" s="6"/>
      <c r="L1157" s="6"/>
      <c r="M1157" s="6"/>
    </row>
    <row r="1158" spans="1:14" ht="12.75">
      <c r="A1158" s="9" t="s">
        <v>318</v>
      </c>
      <c r="B1158" s="110" t="str">
        <f>$B$1</f>
        <v>DISTRICT SCHOOL BOARD OF OKEECHOBEE COUNTY</v>
      </c>
      <c r="C1158" s="41"/>
      <c r="D1158" s="42"/>
      <c r="E1158" s="43"/>
      <c r="F1158" s="43"/>
      <c r="L1158" s="6"/>
      <c r="M1158" s="6"/>
      <c r="N1158" s="6"/>
    </row>
    <row r="1159" spans="2:14" ht="12.75">
      <c r="B1159" s="44" t="s">
        <v>159</v>
      </c>
      <c r="C1159" s="41"/>
      <c r="D1159" s="9"/>
      <c r="E1159" s="43"/>
      <c r="F1159" s="43"/>
      <c r="H1159" s="43" t="s">
        <v>352</v>
      </c>
      <c r="L1159" s="6"/>
      <c r="M1159" s="6"/>
      <c r="N1159" s="6"/>
    </row>
    <row r="1160" spans="2:14" ht="12.75">
      <c r="B1160" s="292" t="str">
        <f>B4</f>
        <v>For the Fiscal Year Ended June 30, 2014</v>
      </c>
      <c r="C1160" s="41"/>
      <c r="D1160" s="9"/>
      <c r="E1160" s="43"/>
      <c r="F1160" s="43"/>
      <c r="H1160" s="43" t="s">
        <v>319</v>
      </c>
      <c r="L1160" s="6"/>
      <c r="M1160" s="6"/>
      <c r="N1160" s="6"/>
    </row>
    <row r="1161" spans="2:14" ht="39.75" customHeight="1">
      <c r="B1161" s="45"/>
      <c r="C1161" s="37" t="s">
        <v>108</v>
      </c>
      <c r="D1161" s="7" t="s">
        <v>328</v>
      </c>
      <c r="E1161" s="7" t="s">
        <v>402</v>
      </c>
      <c r="F1161" s="7" t="s">
        <v>392</v>
      </c>
      <c r="G1161" s="7" t="s">
        <v>393</v>
      </c>
      <c r="H1161" s="112"/>
      <c r="L1161" s="6"/>
      <c r="M1161" s="6"/>
      <c r="N1161" s="6"/>
    </row>
    <row r="1162" spans="2:14" ht="12.75">
      <c r="B1162" s="18"/>
      <c r="C1162" s="39" t="s">
        <v>109</v>
      </c>
      <c r="D1162" s="39">
        <v>100</v>
      </c>
      <c r="E1162" s="39">
        <v>410</v>
      </c>
      <c r="F1162" s="39">
        <v>420</v>
      </c>
      <c r="G1162" s="39">
        <v>430</v>
      </c>
      <c r="H1162" s="182" t="s">
        <v>155</v>
      </c>
      <c r="L1162" s="6"/>
      <c r="M1162" s="6"/>
      <c r="N1162" s="6"/>
    </row>
    <row r="1163" spans="2:14" ht="12.75">
      <c r="B1163" s="15" t="s">
        <v>110</v>
      </c>
      <c r="C1163" s="46"/>
      <c r="D1163" s="84"/>
      <c r="E1163" s="84"/>
      <c r="F1163" s="84"/>
      <c r="G1163" s="84"/>
      <c r="H1163" s="138"/>
      <c r="L1163" s="6"/>
      <c r="M1163" s="6"/>
      <c r="N1163" s="6"/>
    </row>
    <row r="1164" spans="2:14" ht="18.75" customHeight="1">
      <c r="B1164" s="47" t="s">
        <v>199</v>
      </c>
      <c r="C1164" s="48">
        <v>411</v>
      </c>
      <c r="D1164" s="40"/>
      <c r="E1164" s="40"/>
      <c r="F1164" s="40"/>
      <c r="G1164" s="40"/>
      <c r="H1164" s="125">
        <f>ROUND(SUM(D1164:G1164),2)</f>
        <v>0</v>
      </c>
      <c r="L1164" s="6"/>
      <c r="M1164" s="6"/>
      <c r="N1164" s="6"/>
    </row>
    <row r="1165" spans="2:14" ht="18.75" customHeight="1">
      <c r="B1165" s="16" t="s">
        <v>200</v>
      </c>
      <c r="C1165" s="48">
        <v>421</v>
      </c>
      <c r="D1165" s="40">
        <v>6923.68</v>
      </c>
      <c r="E1165" s="40"/>
      <c r="F1165" s="40"/>
      <c r="G1165" s="40"/>
      <c r="H1165" s="125">
        <f>ROUND(SUM(D1165:G1165),2)</f>
        <v>6923.68</v>
      </c>
      <c r="L1165" s="6"/>
      <c r="M1165" s="6"/>
      <c r="N1165" s="6"/>
    </row>
    <row r="1166" spans="2:8" ht="18.75" customHeight="1">
      <c r="B1166" s="16" t="s">
        <v>201</v>
      </c>
      <c r="C1166" s="48">
        <v>430</v>
      </c>
      <c r="D1166" s="40">
        <v>1105476.82</v>
      </c>
      <c r="E1166" s="40"/>
      <c r="F1166" s="40"/>
      <c r="G1166" s="40"/>
      <c r="H1166" s="125">
        <f>ROUND(SUM(D1166:G1166),2)</f>
        <v>1105476.82</v>
      </c>
    </row>
    <row r="1167" spans="2:8" ht="18.75" customHeight="1">
      <c r="B1167" s="16" t="s">
        <v>202</v>
      </c>
      <c r="C1167" s="48">
        <v>440</v>
      </c>
      <c r="D1167" s="40"/>
      <c r="E1167" s="40"/>
      <c r="F1167" s="40"/>
      <c r="G1167" s="40"/>
      <c r="H1167" s="125">
        <f>ROUND(SUM(D1167:G1167),2)</f>
        <v>0</v>
      </c>
    </row>
    <row r="1168" spans="2:8" ht="18.75" customHeight="1">
      <c r="B1168" s="91" t="s">
        <v>203</v>
      </c>
      <c r="C1168" s="272" t="s">
        <v>0</v>
      </c>
      <c r="D1168" s="126">
        <f>ROUND(SUM(D1164:D1167),2)</f>
        <v>1112400.5</v>
      </c>
      <c r="E1168" s="131">
        <f>ROUND(SUM(E1164:E1167),2)</f>
        <v>0</v>
      </c>
      <c r="F1168" s="131">
        <f>ROUND(SUM(F1164:F1167),2)</f>
        <v>0</v>
      </c>
      <c r="G1168" s="131">
        <f>ROUND(SUM(G1164:G1167),2)</f>
        <v>0</v>
      </c>
      <c r="H1168" s="122">
        <f>ROUND(SUM(D1168:G1168),2)</f>
        <v>1112400.5</v>
      </c>
    </row>
    <row r="1169" spans="2:8" ht="12.75">
      <c r="B1169" s="273" t="s">
        <v>525</v>
      </c>
      <c r="C1169" s="274"/>
      <c r="D1169" s="81"/>
      <c r="E1169" s="81"/>
      <c r="F1169" s="81"/>
      <c r="G1169" s="81"/>
      <c r="H1169" s="89"/>
    </row>
    <row r="1170" spans="2:8" ht="12.75">
      <c r="B1170" s="275" t="s">
        <v>160</v>
      </c>
      <c r="C1170" s="276"/>
      <c r="D1170" s="81"/>
      <c r="E1170" s="81"/>
      <c r="F1170" s="81"/>
      <c r="G1170" s="81"/>
      <c r="H1170" s="89"/>
    </row>
    <row r="1171" spans="2:8" ht="18.75" customHeight="1">
      <c r="B1171" s="16" t="s">
        <v>440</v>
      </c>
      <c r="C1171" s="277">
        <v>412</v>
      </c>
      <c r="D1171" s="21"/>
      <c r="E1171" s="308"/>
      <c r="F1171" s="21"/>
      <c r="G1171" s="21"/>
      <c r="H1171" s="125">
        <f aca="true" t="shared" si="69" ref="H1171:H1176">ROUND(SUM(D1171:G1171),2)</f>
        <v>0</v>
      </c>
    </row>
    <row r="1172" spans="2:8" ht="18.75" customHeight="1">
      <c r="B1172" s="16" t="s">
        <v>517</v>
      </c>
      <c r="C1172" s="277">
        <v>422</v>
      </c>
      <c r="D1172" s="21"/>
      <c r="E1172" s="308"/>
      <c r="F1172" s="21"/>
      <c r="G1172" s="21"/>
      <c r="H1172" s="125">
        <f t="shared" si="69"/>
        <v>0</v>
      </c>
    </row>
    <row r="1173" spans="2:8" ht="18.75" customHeight="1">
      <c r="B1173" s="16" t="s">
        <v>204</v>
      </c>
      <c r="C1173" s="277">
        <v>450</v>
      </c>
      <c r="D1173" s="21">
        <v>1527.2</v>
      </c>
      <c r="E1173" s="308"/>
      <c r="F1173" s="21"/>
      <c r="G1173" s="21"/>
      <c r="H1173" s="125">
        <f t="shared" si="69"/>
        <v>1527.2</v>
      </c>
    </row>
    <row r="1174" spans="2:8" ht="18.75" customHeight="1">
      <c r="B1174" s="267" t="s">
        <v>426</v>
      </c>
      <c r="C1174" s="105">
        <v>460</v>
      </c>
      <c r="D1174" s="22">
        <v>599290.11</v>
      </c>
      <c r="E1174" s="309"/>
      <c r="F1174" s="22"/>
      <c r="G1174" s="22"/>
      <c r="H1174" s="122">
        <f t="shared" si="69"/>
        <v>599290.11</v>
      </c>
    </row>
    <row r="1175" spans="2:8" ht="18.75" customHeight="1">
      <c r="B1175" s="16" t="s">
        <v>516</v>
      </c>
      <c r="C1175" s="48">
        <v>540</v>
      </c>
      <c r="D1175" s="40">
        <v>8603.95</v>
      </c>
      <c r="E1175" s="310"/>
      <c r="F1175" s="40"/>
      <c r="G1175" s="40"/>
      <c r="H1175" s="125">
        <f t="shared" si="69"/>
        <v>8603.95</v>
      </c>
    </row>
    <row r="1176" spans="2:8" ht="18.75" customHeight="1">
      <c r="B1176" s="91" t="s">
        <v>203</v>
      </c>
      <c r="C1176" s="272" t="s">
        <v>0</v>
      </c>
      <c r="D1176" s="126">
        <f>ROUND(SUM(D1171:D1175),2)</f>
        <v>609421.26</v>
      </c>
      <c r="E1176" s="311"/>
      <c r="F1176" s="131">
        <f>ROUND(SUM(F1171:F1175),2)</f>
        <v>0</v>
      </c>
      <c r="G1176" s="131">
        <f>ROUND(SUM(G1171:G1175),2)</f>
        <v>0</v>
      </c>
      <c r="H1176" s="122">
        <f t="shared" si="69"/>
        <v>609421.26</v>
      </c>
    </row>
    <row r="1177" spans="2:7" ht="12.75">
      <c r="B1177" s="55"/>
      <c r="C1177" s="52"/>
      <c r="D1177" s="53"/>
      <c r="E1177" s="51"/>
      <c r="F1177" s="51"/>
      <c r="G1177" s="53"/>
    </row>
    <row r="1178" spans="2:8" ht="38.25">
      <c r="B1178" s="45"/>
      <c r="C1178" s="37" t="s">
        <v>108</v>
      </c>
      <c r="D1178" s="144" t="s">
        <v>328</v>
      </c>
      <c r="E1178" s="7" t="s">
        <v>392</v>
      </c>
      <c r="F1178" s="7" t="s">
        <v>393</v>
      </c>
      <c r="G1178" s="144" t="s">
        <v>394</v>
      </c>
      <c r="H1178" s="112"/>
    </row>
    <row r="1179" spans="2:8" ht="12.75">
      <c r="B1179" s="66"/>
      <c r="C1179" s="39" t="s">
        <v>109</v>
      </c>
      <c r="D1179" s="146">
        <v>100</v>
      </c>
      <c r="E1179" s="39">
        <v>420</v>
      </c>
      <c r="F1179" s="39">
        <v>430</v>
      </c>
      <c r="G1179" s="278" t="s">
        <v>395</v>
      </c>
      <c r="H1179" s="182" t="s">
        <v>155</v>
      </c>
    </row>
    <row r="1180" spans="2:8" ht="12.75">
      <c r="B1180" s="15" t="s">
        <v>205</v>
      </c>
      <c r="C1180" s="279"/>
      <c r="D1180" s="80"/>
      <c r="E1180" s="80"/>
      <c r="F1180" s="80"/>
      <c r="G1180" s="80"/>
      <c r="H1180" s="138"/>
    </row>
    <row r="1181" spans="2:8" ht="12.75">
      <c r="B1181" s="15" t="s">
        <v>206</v>
      </c>
      <c r="C1181" s="279"/>
      <c r="D1181" s="80"/>
      <c r="E1181" s="80"/>
      <c r="F1181" s="80"/>
      <c r="G1181" s="80"/>
      <c r="H1181" s="85"/>
    </row>
    <row r="1182" spans="2:8" ht="18.75" customHeight="1">
      <c r="B1182" s="16" t="s">
        <v>207</v>
      </c>
      <c r="C1182" s="48">
        <v>651</v>
      </c>
      <c r="D1182" s="40"/>
      <c r="E1182" s="40"/>
      <c r="F1182" s="40"/>
      <c r="G1182" s="40">
        <v>638302</v>
      </c>
      <c r="H1182" s="125">
        <f>ROUND(SUM(D1182:G1182),2)</f>
        <v>638302</v>
      </c>
    </row>
    <row r="1183" spans="2:8" ht="12.75">
      <c r="B1183" s="280"/>
      <c r="C1183" s="279"/>
      <c r="D1183" s="80"/>
      <c r="E1183" s="80"/>
      <c r="F1183" s="80"/>
      <c r="G1183" s="312"/>
      <c r="H1183" s="85"/>
    </row>
    <row r="1184" spans="2:8" ht="12.75">
      <c r="B1184" s="280" t="s">
        <v>643</v>
      </c>
      <c r="C1184" s="279"/>
      <c r="D1184" s="80"/>
      <c r="E1184" s="80"/>
      <c r="F1184" s="80"/>
      <c r="G1184" s="312"/>
      <c r="H1184" s="89"/>
    </row>
    <row r="1185" spans="2:8" ht="18.75" customHeight="1">
      <c r="B1185" s="16" t="s">
        <v>496</v>
      </c>
      <c r="C1185" s="48">
        <v>621</v>
      </c>
      <c r="D1185" s="40"/>
      <c r="E1185" s="40"/>
      <c r="F1185" s="40"/>
      <c r="G1185" s="310"/>
      <c r="H1185" s="125">
        <f>ROUND(SUM(D1185:F1185),2)</f>
        <v>0</v>
      </c>
    </row>
    <row r="1186" spans="2:7" ht="12.75">
      <c r="B1186" s="9"/>
      <c r="C1186" s="41"/>
      <c r="D1186" s="8"/>
      <c r="E1186" s="8"/>
      <c r="F1186" s="8"/>
      <c r="G1186" s="8"/>
    </row>
    <row r="1187" spans="2:8" ht="38.25">
      <c r="B1187" s="45"/>
      <c r="C1187" s="36" t="s">
        <v>108</v>
      </c>
      <c r="D1187" s="7" t="s">
        <v>328</v>
      </c>
      <c r="E1187" s="7" t="s">
        <v>402</v>
      </c>
      <c r="F1187" s="7" t="s">
        <v>392</v>
      </c>
      <c r="G1187" s="7" t="s">
        <v>393</v>
      </c>
      <c r="H1187" s="112"/>
    </row>
    <row r="1188" spans="2:8" ht="12.75">
      <c r="B1188" s="65"/>
      <c r="C1188" s="97" t="s">
        <v>109</v>
      </c>
      <c r="D1188" s="39">
        <v>100</v>
      </c>
      <c r="E1188" s="39">
        <v>410</v>
      </c>
      <c r="F1188" s="39">
        <v>420</v>
      </c>
      <c r="G1188" s="39">
        <v>430</v>
      </c>
      <c r="H1188" s="114" t="s">
        <v>155</v>
      </c>
    </row>
    <row r="1189" spans="2:8" ht="12.75">
      <c r="B1189" s="98" t="s">
        <v>340</v>
      </c>
      <c r="C1189" s="36"/>
      <c r="D1189" s="90"/>
      <c r="E1189" s="90"/>
      <c r="F1189" s="90"/>
      <c r="G1189" s="90"/>
      <c r="H1189" s="138"/>
    </row>
    <row r="1190" spans="2:8" ht="18.75" customHeight="1">
      <c r="B1190" s="66" t="s">
        <v>648</v>
      </c>
      <c r="C1190" s="99">
        <v>311</v>
      </c>
      <c r="D1190" s="21"/>
      <c r="E1190" s="21"/>
      <c r="F1190" s="21"/>
      <c r="G1190" s="21"/>
      <c r="H1190" s="125">
        <f>ROUND(SUM(D1190:G1190),2)</f>
        <v>0</v>
      </c>
    </row>
    <row r="1191" spans="2:8" ht="18.75" customHeight="1">
      <c r="B1191" s="66" t="s">
        <v>649</v>
      </c>
      <c r="C1191" s="99">
        <v>312</v>
      </c>
      <c r="D1191" s="21"/>
      <c r="E1191" s="21"/>
      <c r="F1191" s="21"/>
      <c r="G1191" s="21"/>
      <c r="H1191" s="125">
        <f>ROUND(SUM(D1191:G1191),2)</f>
        <v>0</v>
      </c>
    </row>
    <row r="1192" spans="2:8" ht="18.75" customHeight="1">
      <c r="B1192" s="66" t="s">
        <v>648</v>
      </c>
      <c r="C1192" s="158">
        <v>391</v>
      </c>
      <c r="D1192" s="22"/>
      <c r="E1192" s="22"/>
      <c r="F1192" s="22"/>
      <c r="G1192" s="22"/>
      <c r="H1192" s="122">
        <f>ROUND(SUM(D1192:G1192),2)</f>
        <v>0</v>
      </c>
    </row>
    <row r="1193" spans="2:8" ht="18.75" customHeight="1">
      <c r="B1193" s="66" t="s">
        <v>649</v>
      </c>
      <c r="C1193" s="158">
        <v>392</v>
      </c>
      <c r="D1193" s="22"/>
      <c r="E1193" s="22"/>
      <c r="F1193" s="22"/>
      <c r="G1193" s="22"/>
      <c r="H1193" s="122">
        <f>ROUND(SUM(D1193:G1193),2)</f>
        <v>0</v>
      </c>
    </row>
    <row r="1194" spans="2:7" ht="12.75">
      <c r="B1194" s="9"/>
      <c r="C1194" s="41"/>
      <c r="D1194" s="8"/>
      <c r="E1194" s="8"/>
      <c r="F1194" s="8"/>
      <c r="G1194" s="8"/>
    </row>
    <row r="1195" spans="2:8" ht="25.5">
      <c r="B1195" s="45"/>
      <c r="C1195" s="36" t="s">
        <v>108</v>
      </c>
      <c r="D1195" s="7" t="s">
        <v>403</v>
      </c>
      <c r="E1195" s="96"/>
      <c r="F1195" s="96"/>
      <c r="G1195" s="96"/>
      <c r="H1195" s="96"/>
    </row>
    <row r="1196" spans="2:8" ht="12.75">
      <c r="B1196" s="65"/>
      <c r="C1196" s="97" t="s">
        <v>109</v>
      </c>
      <c r="D1196" s="39">
        <v>410</v>
      </c>
      <c r="E1196" s="96"/>
      <c r="F1196" s="96"/>
      <c r="G1196" s="96"/>
      <c r="H1196" s="96"/>
    </row>
    <row r="1197" spans="2:8" ht="12.75">
      <c r="B1197" s="98" t="s">
        <v>378</v>
      </c>
      <c r="C1197" s="36"/>
      <c r="D1197" s="90"/>
      <c r="E1197" s="96"/>
      <c r="F1197" s="96"/>
      <c r="G1197" s="96"/>
      <c r="H1197" s="96"/>
    </row>
    <row r="1198" spans="2:8" ht="18.75" customHeight="1">
      <c r="B1198" s="66" t="s">
        <v>379</v>
      </c>
      <c r="C1198" s="99">
        <v>510</v>
      </c>
      <c r="D1198" s="21">
        <v>152607.59</v>
      </c>
      <c r="E1198" s="96"/>
      <c r="F1198" s="96"/>
      <c r="G1198" s="96"/>
      <c r="H1198" s="96"/>
    </row>
    <row r="1199" spans="2:8" ht="18.75" customHeight="1">
      <c r="B1199" s="66" t="s">
        <v>448</v>
      </c>
      <c r="C1199" s="99">
        <v>570</v>
      </c>
      <c r="D1199" s="21">
        <v>1431560.4</v>
      </c>
      <c r="E1199" s="96"/>
      <c r="F1199" s="96"/>
      <c r="G1199" s="96"/>
      <c r="H1199" s="96"/>
    </row>
    <row r="1200" spans="2:8" ht="18.75" customHeight="1">
      <c r="B1200" s="157" t="s">
        <v>453</v>
      </c>
      <c r="C1200" s="158">
        <v>580</v>
      </c>
      <c r="D1200" s="22">
        <v>177297.59</v>
      </c>
      <c r="E1200" s="96"/>
      <c r="F1200" s="96"/>
      <c r="G1200" s="96"/>
      <c r="H1200" s="96"/>
    </row>
    <row r="1201" spans="2:7" ht="12.75">
      <c r="B1201" s="9"/>
      <c r="C1201" s="41"/>
      <c r="D1201" s="8"/>
      <c r="E1201" s="8"/>
      <c r="F1201" s="8"/>
      <c r="G1201" s="8"/>
    </row>
    <row r="1202" spans="2:7" ht="12.75">
      <c r="B1202" s="56" t="s">
        <v>11</v>
      </c>
      <c r="C1202" s="41"/>
      <c r="D1202" s="8"/>
      <c r="E1202" s="8"/>
      <c r="F1202" s="8"/>
      <c r="G1202" s="8"/>
    </row>
    <row r="1203" spans="1:10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6:10" ht="12.75">
      <c r="F1204" s="6"/>
      <c r="G1204" s="6"/>
      <c r="H1204" s="6"/>
      <c r="I1204" s="6"/>
      <c r="J1204" s="6"/>
    </row>
    <row r="1205" spans="1:11" ht="12.75">
      <c r="A1205" s="9" t="s">
        <v>346</v>
      </c>
      <c r="B1205" s="110" t="str">
        <f>$B$1</f>
        <v>DISTRICT SCHOOL BOARD OF OKEECHOBEE COUNTY</v>
      </c>
      <c r="C1205" s="41"/>
      <c r="D1205" s="42"/>
      <c r="E1205" s="43"/>
      <c r="F1205" s="43"/>
      <c r="G1205" s="6"/>
      <c r="H1205" s="6"/>
      <c r="I1205" s="6"/>
      <c r="J1205" s="6"/>
      <c r="K1205" s="6"/>
    </row>
    <row r="1206" spans="2:7" ht="12.75">
      <c r="B1206" s="44" t="s">
        <v>159</v>
      </c>
      <c r="C1206" s="41"/>
      <c r="D1206" s="9"/>
      <c r="E1206" s="43"/>
      <c r="F1206" s="43"/>
      <c r="G1206" s="43" t="s">
        <v>352</v>
      </c>
    </row>
    <row r="1207" spans="2:7" ht="12.75">
      <c r="B1207" s="292" t="str">
        <f>B4</f>
        <v>For the Fiscal Year Ended June 30, 2014</v>
      </c>
      <c r="C1207" s="41"/>
      <c r="D1207" s="9"/>
      <c r="E1207" s="43"/>
      <c r="F1207" s="43"/>
      <c r="G1207" s="43" t="s">
        <v>348</v>
      </c>
    </row>
    <row r="1208" spans="2:8" ht="38.25">
      <c r="B1208" s="45"/>
      <c r="C1208" s="37" t="s">
        <v>108</v>
      </c>
      <c r="D1208" s="144" t="s">
        <v>328</v>
      </c>
      <c r="E1208" s="7" t="s">
        <v>392</v>
      </c>
      <c r="F1208" s="7" t="s">
        <v>393</v>
      </c>
      <c r="G1208" s="145"/>
      <c r="H1208" s="6"/>
    </row>
    <row r="1209" spans="2:8" ht="12.75">
      <c r="B1209" s="18"/>
      <c r="C1209" s="39" t="s">
        <v>109</v>
      </c>
      <c r="D1209" s="146">
        <v>100</v>
      </c>
      <c r="E1209" s="39">
        <v>420</v>
      </c>
      <c r="F1209" s="39">
        <v>430</v>
      </c>
      <c r="G1209" s="147" t="s">
        <v>155</v>
      </c>
      <c r="H1209" s="6"/>
    </row>
    <row r="1210" spans="2:8" ht="18.75" customHeight="1">
      <c r="B1210" s="15" t="s">
        <v>194</v>
      </c>
      <c r="C1210" s="46"/>
      <c r="D1210" s="84"/>
      <c r="E1210" s="84"/>
      <c r="F1210" s="84"/>
      <c r="G1210" s="139"/>
      <c r="H1210" s="6"/>
    </row>
    <row r="1211" spans="2:9" ht="18.75" customHeight="1">
      <c r="B1211" s="47" t="s">
        <v>664</v>
      </c>
      <c r="C1211" s="48">
        <v>120</v>
      </c>
      <c r="D1211" s="40">
        <v>10505775</v>
      </c>
      <c r="E1211" s="40"/>
      <c r="F1211" s="40"/>
      <c r="G1211" s="140">
        <f aca="true" t="shared" si="70" ref="G1211:G1227">ROUND(SUM(D1211:F1211),2)</f>
        <v>10505775</v>
      </c>
      <c r="H1211" s="6">
        <v>100</v>
      </c>
      <c r="I1211" s="223" t="s">
        <v>317</v>
      </c>
    </row>
    <row r="1212" spans="2:9" ht="18.75" customHeight="1">
      <c r="B1212" s="47" t="s">
        <v>664</v>
      </c>
      <c r="C1212" s="48">
        <v>140</v>
      </c>
      <c r="D1212" s="40"/>
      <c r="E1212" s="40"/>
      <c r="F1212" s="40"/>
      <c r="G1212" s="140">
        <f t="shared" si="70"/>
        <v>0</v>
      </c>
      <c r="H1212" s="6">
        <v>100</v>
      </c>
      <c r="I1212" s="223" t="s">
        <v>317</v>
      </c>
    </row>
    <row r="1213" spans="2:9" ht="18.75" customHeight="1">
      <c r="B1213" s="47" t="s">
        <v>664</v>
      </c>
      <c r="C1213" s="48">
        <v>750</v>
      </c>
      <c r="D1213" s="40">
        <v>354116.8</v>
      </c>
      <c r="E1213" s="40"/>
      <c r="F1213" s="40"/>
      <c r="G1213" s="140">
        <f t="shared" si="70"/>
        <v>354116.8</v>
      </c>
      <c r="H1213" s="6">
        <v>100</v>
      </c>
      <c r="I1213" s="223" t="s">
        <v>317</v>
      </c>
    </row>
    <row r="1214" spans="2:8" ht="18.75" customHeight="1">
      <c r="B1214" s="49" t="s">
        <v>335</v>
      </c>
      <c r="C1214" s="50"/>
      <c r="D1214" s="126">
        <f>ROUND(SUM(D1211:D1213),2)</f>
        <v>10859891.8</v>
      </c>
      <c r="E1214" s="126">
        <f>ROUND(SUM(E1211:E1213),2)</f>
        <v>0</v>
      </c>
      <c r="F1214" s="126">
        <f>ROUND(SUM(F1211:F1213),2)</f>
        <v>0</v>
      </c>
      <c r="G1214" s="141">
        <f t="shared" si="70"/>
        <v>10859891.8</v>
      </c>
      <c r="H1214" s="6"/>
    </row>
    <row r="1215" spans="2:9" ht="18.75" customHeight="1">
      <c r="B1215" s="47" t="s">
        <v>208</v>
      </c>
      <c r="C1215" s="48">
        <v>120</v>
      </c>
      <c r="D1215" s="40">
        <v>1431859</v>
      </c>
      <c r="E1215" s="40"/>
      <c r="F1215" s="40"/>
      <c r="G1215" s="140">
        <f t="shared" si="70"/>
        <v>1431859</v>
      </c>
      <c r="H1215" s="6">
        <v>400</v>
      </c>
      <c r="I1215" s="223" t="s">
        <v>317</v>
      </c>
    </row>
    <row r="1216" spans="2:9" ht="18.75" customHeight="1">
      <c r="B1216" s="47" t="s">
        <v>208</v>
      </c>
      <c r="C1216" s="48">
        <v>140</v>
      </c>
      <c r="D1216" s="40"/>
      <c r="E1216" s="40"/>
      <c r="F1216" s="40"/>
      <c r="G1216" s="140">
        <f t="shared" si="70"/>
        <v>0</v>
      </c>
      <c r="H1216" s="6">
        <v>400</v>
      </c>
      <c r="I1216" s="223" t="s">
        <v>317</v>
      </c>
    </row>
    <row r="1217" spans="2:9" ht="18.75" customHeight="1">
      <c r="B1217" s="47" t="s">
        <v>208</v>
      </c>
      <c r="C1217" s="48">
        <v>750</v>
      </c>
      <c r="D1217" s="40">
        <v>48263.49</v>
      </c>
      <c r="E1217" s="40"/>
      <c r="F1217" s="40"/>
      <c r="G1217" s="140">
        <f t="shared" si="70"/>
        <v>48263.49</v>
      </c>
      <c r="H1217" s="6">
        <v>400</v>
      </c>
      <c r="I1217" s="223" t="s">
        <v>317</v>
      </c>
    </row>
    <row r="1218" spans="2:8" ht="18.75" customHeight="1">
      <c r="B1218" s="49" t="s">
        <v>336</v>
      </c>
      <c r="C1218" s="50"/>
      <c r="D1218" s="126">
        <f>ROUND(SUM(D1215:D1217),2)</f>
        <v>1480122.49</v>
      </c>
      <c r="E1218" s="126">
        <f>ROUND(SUM(E1215:E1217),2)</f>
        <v>0</v>
      </c>
      <c r="F1218" s="126">
        <f>ROUND(SUM(F1215:F1217),2)</f>
        <v>0</v>
      </c>
      <c r="G1218" s="141">
        <f t="shared" si="70"/>
        <v>1480122.49</v>
      </c>
      <c r="H1218" s="6"/>
    </row>
    <row r="1219" spans="2:9" ht="18.75" customHeight="1">
      <c r="B1219" s="47" t="s">
        <v>665</v>
      </c>
      <c r="C1219" s="48">
        <v>120</v>
      </c>
      <c r="D1219" s="40">
        <v>5555008</v>
      </c>
      <c r="E1219" s="40"/>
      <c r="F1219" s="40"/>
      <c r="G1219" s="140">
        <f t="shared" si="70"/>
        <v>5555008</v>
      </c>
      <c r="H1219" s="6">
        <v>200</v>
      </c>
      <c r="I1219" s="223" t="s">
        <v>317</v>
      </c>
    </row>
    <row r="1220" spans="2:9" ht="18.75" customHeight="1">
      <c r="B1220" s="47" t="s">
        <v>665</v>
      </c>
      <c r="C1220" s="48">
        <v>140</v>
      </c>
      <c r="D1220" s="40"/>
      <c r="E1220" s="40"/>
      <c r="F1220" s="40"/>
      <c r="G1220" s="140">
        <f t="shared" si="70"/>
        <v>0</v>
      </c>
      <c r="H1220" s="6">
        <v>200</v>
      </c>
      <c r="I1220" s="223" t="s">
        <v>317</v>
      </c>
    </row>
    <row r="1221" spans="2:9" ht="18.75" customHeight="1">
      <c r="B1221" s="47" t="s">
        <v>665</v>
      </c>
      <c r="C1221" s="48">
        <v>750</v>
      </c>
      <c r="D1221" s="40">
        <v>187241.94</v>
      </c>
      <c r="E1221" s="40">
        <v>13494.75</v>
      </c>
      <c r="F1221" s="40"/>
      <c r="G1221" s="140">
        <f t="shared" si="70"/>
        <v>200736.69</v>
      </c>
      <c r="H1221" s="6">
        <v>200</v>
      </c>
      <c r="I1221" s="223" t="s">
        <v>317</v>
      </c>
    </row>
    <row r="1222" spans="2:8" ht="18.75" customHeight="1">
      <c r="B1222" s="49" t="s">
        <v>337</v>
      </c>
      <c r="C1222" s="50"/>
      <c r="D1222" s="126">
        <f>ROUND(SUM(D1219:D1221),2)</f>
        <v>5742249.94</v>
      </c>
      <c r="E1222" s="126">
        <f>ROUND(SUM(E1219:E1221),2)</f>
        <v>13494.75</v>
      </c>
      <c r="F1222" s="126">
        <f>ROUND(SUM(F1219:F1221),2)</f>
        <v>0</v>
      </c>
      <c r="G1222" s="141">
        <f t="shared" si="70"/>
        <v>5755744.69</v>
      </c>
      <c r="H1222" s="6"/>
    </row>
    <row r="1223" spans="2:9" ht="18.75" customHeight="1">
      <c r="B1223" s="47" t="s">
        <v>209</v>
      </c>
      <c r="C1223" s="48">
        <v>120</v>
      </c>
      <c r="D1223" s="40">
        <v>430731</v>
      </c>
      <c r="E1223" s="40"/>
      <c r="F1223" s="40"/>
      <c r="G1223" s="140">
        <f t="shared" si="70"/>
        <v>430731</v>
      </c>
      <c r="H1223" s="6">
        <v>300</v>
      </c>
      <c r="I1223" s="223" t="s">
        <v>317</v>
      </c>
    </row>
    <row r="1224" spans="2:9" ht="18.75" customHeight="1">
      <c r="B1224" s="47" t="s">
        <v>209</v>
      </c>
      <c r="C1224" s="48">
        <v>140</v>
      </c>
      <c r="D1224" s="40"/>
      <c r="E1224" s="40"/>
      <c r="F1224" s="40"/>
      <c r="G1224" s="140">
        <f t="shared" si="70"/>
        <v>0</v>
      </c>
      <c r="H1224" s="6">
        <v>300</v>
      </c>
      <c r="I1224" s="223" t="s">
        <v>317</v>
      </c>
    </row>
    <row r="1225" spans="2:9" ht="18.75" customHeight="1">
      <c r="B1225" s="47" t="s">
        <v>209</v>
      </c>
      <c r="C1225" s="48">
        <v>750</v>
      </c>
      <c r="D1225" s="40">
        <v>14518.59</v>
      </c>
      <c r="E1225" s="40"/>
      <c r="F1225" s="40"/>
      <c r="G1225" s="140">
        <f t="shared" si="70"/>
        <v>14518.59</v>
      </c>
      <c r="H1225" s="6">
        <v>300</v>
      </c>
      <c r="I1225" s="223" t="s">
        <v>317</v>
      </c>
    </row>
    <row r="1226" spans="2:8" ht="18.75" customHeight="1">
      <c r="B1226" s="49" t="s">
        <v>338</v>
      </c>
      <c r="C1226" s="50"/>
      <c r="D1226" s="126">
        <f>ROUND(SUM(D1223:D1225),2)</f>
        <v>445249.59</v>
      </c>
      <c r="E1226" s="131">
        <f>ROUND(SUM(E1223:E1225),2)</f>
        <v>0</v>
      </c>
      <c r="F1226" s="131">
        <f>ROUND(SUM(F1223:F1225),2)</f>
        <v>0</v>
      </c>
      <c r="G1226" s="141">
        <f t="shared" si="70"/>
        <v>445249.59</v>
      </c>
      <c r="H1226" s="6"/>
    </row>
    <row r="1227" spans="2:8" ht="18.75" customHeight="1">
      <c r="B1227" s="104" t="s">
        <v>427</v>
      </c>
      <c r="C1227" s="105"/>
      <c r="D1227" s="142">
        <f>D1214+D1218+D1222+D1226</f>
        <v>18527513.82</v>
      </c>
      <c r="E1227" s="142">
        <f>E1214+E1218+E1222+E1226</f>
        <v>13494.75</v>
      </c>
      <c r="F1227" s="142">
        <f>F1214+F1218+F1222+F1226</f>
        <v>0</v>
      </c>
      <c r="G1227" s="143">
        <f t="shared" si="70"/>
        <v>18541008.57</v>
      </c>
      <c r="H1227" s="6"/>
    </row>
    <row r="1228" spans="2:7" ht="12.75">
      <c r="B1228" s="51"/>
      <c r="C1228" s="52"/>
      <c r="D1228" s="53"/>
      <c r="E1228" s="53"/>
      <c r="F1228" s="53"/>
      <c r="G1228" s="6"/>
    </row>
    <row r="1229" spans="1:7" ht="38.25">
      <c r="A1229" s="2"/>
      <c r="B1229" s="54"/>
      <c r="C1229" s="37" t="s">
        <v>108</v>
      </c>
      <c r="D1229" s="144" t="s">
        <v>328</v>
      </c>
      <c r="E1229" s="7" t="s">
        <v>392</v>
      </c>
      <c r="F1229" s="7" t="s">
        <v>393</v>
      </c>
      <c r="G1229" s="145"/>
    </row>
    <row r="1230" spans="2:7" ht="12.75">
      <c r="B1230" s="18" t="s">
        <v>193</v>
      </c>
      <c r="C1230" s="39" t="s">
        <v>109</v>
      </c>
      <c r="D1230" s="146">
        <v>100</v>
      </c>
      <c r="E1230" s="39">
        <v>420</v>
      </c>
      <c r="F1230" s="39">
        <v>430</v>
      </c>
      <c r="G1230" s="147" t="s">
        <v>155</v>
      </c>
    </row>
    <row r="1231" spans="2:7" ht="18.75" customHeight="1">
      <c r="B1231" s="16" t="s">
        <v>210</v>
      </c>
      <c r="C1231" s="48">
        <v>520</v>
      </c>
      <c r="D1231" s="40">
        <v>409481.45</v>
      </c>
      <c r="E1231" s="40">
        <v>6971.18</v>
      </c>
      <c r="F1231" s="40"/>
      <c r="G1231" s="141">
        <f>ROUND(SUM(D1231:F1231),2)</f>
        <v>416452.63</v>
      </c>
    </row>
    <row r="1232" spans="2:6" ht="12.75">
      <c r="B1232" s="55"/>
      <c r="C1232" s="52"/>
      <c r="D1232" s="53"/>
      <c r="E1232" s="51"/>
      <c r="F1232" s="51"/>
    </row>
    <row r="1233" spans="2:6" ht="12.75">
      <c r="B1233" s="56" t="s">
        <v>11</v>
      </c>
      <c r="C1233" s="41"/>
      <c r="D1233" s="8"/>
      <c r="E1233" s="8"/>
      <c r="F1233" s="8"/>
    </row>
    <row r="1234" spans="2:5" ht="12.75">
      <c r="B1234" s="56"/>
      <c r="C1234" s="41"/>
      <c r="D1234" s="8"/>
      <c r="E1234" s="8"/>
    </row>
    <row r="1235" spans="1:5" ht="12.75">
      <c r="A1235" s="9"/>
      <c r="B1235" s="9"/>
      <c r="C1235" s="9"/>
      <c r="D1235" s="9"/>
      <c r="E1235" s="9"/>
    </row>
    <row r="1236" spans="1:11" ht="12.75">
      <c r="A1236" s="9" t="s">
        <v>347</v>
      </c>
      <c r="B1236" s="110" t="str">
        <f>$B$1</f>
        <v>DISTRICT SCHOOL BOARD OF OKEECHOBEE COUNTY</v>
      </c>
      <c r="H1236" s="210"/>
      <c r="I1236" s="33"/>
      <c r="K1236" s="9"/>
    </row>
    <row r="1237" spans="2:11" ht="12.75">
      <c r="B1237" s="110" t="s">
        <v>323</v>
      </c>
      <c r="H1237" s="106"/>
      <c r="I1237" s="106"/>
      <c r="J1237" s="35" t="s">
        <v>352</v>
      </c>
      <c r="K1237" s="9"/>
    </row>
    <row r="1238" spans="2:11" ht="12.75">
      <c r="B1238" s="298" t="str">
        <f>B4</f>
        <v>For the Fiscal Year Ended June 30, 2014</v>
      </c>
      <c r="J1238" s="43" t="s">
        <v>349</v>
      </c>
      <c r="K1238" s="9"/>
    </row>
    <row r="1239" spans="2:11" ht="38.25">
      <c r="B1239" s="216" t="s">
        <v>480</v>
      </c>
      <c r="C1239" s="204" t="s">
        <v>461</v>
      </c>
      <c r="D1239" s="204" t="s">
        <v>477</v>
      </c>
      <c r="E1239" s="204" t="s">
        <v>518</v>
      </c>
      <c r="F1239" s="204" t="s">
        <v>478</v>
      </c>
      <c r="G1239" s="220" t="s">
        <v>531</v>
      </c>
      <c r="H1239" s="204" t="s">
        <v>479</v>
      </c>
      <c r="I1239" s="204" t="s">
        <v>670</v>
      </c>
      <c r="J1239" s="204" t="s">
        <v>24</v>
      </c>
      <c r="K1239" s="9"/>
    </row>
    <row r="1240" spans="2:11" ht="12.75">
      <c r="B1240" s="170" t="s">
        <v>339</v>
      </c>
      <c r="C1240" s="25"/>
      <c r="D1240" s="88"/>
      <c r="E1240" s="88"/>
      <c r="F1240" s="88"/>
      <c r="G1240" s="88"/>
      <c r="H1240" s="88"/>
      <c r="I1240" s="88"/>
      <c r="J1240" s="79"/>
      <c r="K1240" s="9"/>
    </row>
    <row r="1241" spans="2:11" ht="12.75">
      <c r="B1241" s="3" t="s">
        <v>539</v>
      </c>
      <c r="C1241" s="11">
        <v>5100</v>
      </c>
      <c r="D1241" s="21"/>
      <c r="E1241" s="21"/>
      <c r="F1241" s="21"/>
      <c r="G1241" s="21"/>
      <c r="H1241" s="21"/>
      <c r="I1241" s="21"/>
      <c r="J1241" s="125">
        <f aca="true" t="shared" si="71" ref="J1241:J1248">ROUND(SUM(D1241:I1241),2)</f>
        <v>0</v>
      </c>
      <c r="K1241" s="9"/>
    </row>
    <row r="1242" spans="2:11" ht="12.75">
      <c r="B1242" s="34" t="s">
        <v>540</v>
      </c>
      <c r="C1242" s="100">
        <v>5200</v>
      </c>
      <c r="D1242" s="21"/>
      <c r="E1242" s="21"/>
      <c r="F1242" s="21"/>
      <c r="G1242" s="21"/>
      <c r="H1242" s="21"/>
      <c r="I1242" s="21"/>
      <c r="J1242" s="122">
        <f t="shared" si="71"/>
        <v>0</v>
      </c>
      <c r="K1242" s="9"/>
    </row>
    <row r="1243" spans="2:11" ht="12.75">
      <c r="B1243" s="14" t="s">
        <v>541</v>
      </c>
      <c r="C1243" s="11">
        <v>5300</v>
      </c>
      <c r="D1243" s="21"/>
      <c r="E1243" s="21"/>
      <c r="F1243" s="21"/>
      <c r="G1243" s="21"/>
      <c r="H1243" s="21"/>
      <c r="I1243" s="21"/>
      <c r="J1243" s="123">
        <f t="shared" si="71"/>
        <v>0</v>
      </c>
      <c r="K1243" s="9"/>
    </row>
    <row r="1244" spans="2:11" ht="12.75">
      <c r="B1244" s="14" t="s">
        <v>542</v>
      </c>
      <c r="C1244" s="11">
        <v>5400</v>
      </c>
      <c r="D1244" s="21"/>
      <c r="E1244" s="21"/>
      <c r="F1244" s="21"/>
      <c r="G1244" s="21"/>
      <c r="H1244" s="21"/>
      <c r="I1244" s="21"/>
      <c r="J1244" s="123">
        <f t="shared" si="71"/>
        <v>0</v>
      </c>
      <c r="K1244" s="9"/>
    </row>
    <row r="1245" spans="2:11" ht="12.75">
      <c r="B1245" s="14" t="s">
        <v>320</v>
      </c>
      <c r="C1245" s="11">
        <v>5500</v>
      </c>
      <c r="D1245" s="21"/>
      <c r="E1245" s="21"/>
      <c r="F1245" s="21"/>
      <c r="G1245" s="21"/>
      <c r="H1245" s="21"/>
      <c r="I1245" s="21"/>
      <c r="J1245" s="123">
        <f t="shared" si="71"/>
        <v>0</v>
      </c>
      <c r="K1245" s="9"/>
    </row>
    <row r="1246" spans="2:11" ht="12.75">
      <c r="B1246" s="34" t="s">
        <v>321</v>
      </c>
      <c r="C1246" s="100">
        <v>5900</v>
      </c>
      <c r="D1246" s="21"/>
      <c r="E1246" s="21"/>
      <c r="F1246" s="21"/>
      <c r="G1246" s="21"/>
      <c r="H1246" s="21"/>
      <c r="I1246" s="21"/>
      <c r="J1246" s="122">
        <f t="shared" si="71"/>
        <v>0</v>
      </c>
      <c r="K1246" s="9"/>
    </row>
    <row r="1247" spans="2:20" s="2" customFormat="1" ht="12.75">
      <c r="B1247" s="69"/>
      <c r="C1247" s="25"/>
      <c r="D1247" s="88"/>
      <c r="E1247" s="88"/>
      <c r="F1247" s="88"/>
      <c r="G1247" s="88"/>
      <c r="H1247" s="88"/>
      <c r="I1247" s="88"/>
      <c r="J1247" s="79"/>
      <c r="K1247" s="10"/>
      <c r="S1247" s="1"/>
      <c r="T1247" s="293"/>
    </row>
    <row r="1248" spans="2:20" s="2" customFormat="1" ht="12.75">
      <c r="B1248" s="24" t="s">
        <v>322</v>
      </c>
      <c r="C1248" s="11">
        <v>5000</v>
      </c>
      <c r="D1248" s="127">
        <f aca="true" t="shared" si="72" ref="D1248:I1248">ROUND(SUM(D1241:D1246),2)</f>
        <v>0</v>
      </c>
      <c r="E1248" s="127">
        <f t="shared" si="72"/>
        <v>0</v>
      </c>
      <c r="F1248" s="127">
        <f t="shared" si="72"/>
        <v>0</v>
      </c>
      <c r="G1248" s="127">
        <f t="shared" si="72"/>
        <v>0</v>
      </c>
      <c r="H1248" s="127">
        <f t="shared" si="72"/>
        <v>0</v>
      </c>
      <c r="I1248" s="127">
        <f t="shared" si="72"/>
        <v>0</v>
      </c>
      <c r="J1248" s="127">
        <f t="shared" si="71"/>
        <v>0</v>
      </c>
      <c r="K1248" s="10"/>
      <c r="T1248" s="297"/>
    </row>
    <row r="1249" spans="2:20" s="2" customFormat="1" ht="12.75">
      <c r="B1249" s="4"/>
      <c r="C1249" s="12"/>
      <c r="D1249" s="53"/>
      <c r="E1249" s="53"/>
      <c r="F1249" s="53"/>
      <c r="G1249" s="53"/>
      <c r="H1249" s="53"/>
      <c r="I1249" s="53"/>
      <c r="J1249" s="53"/>
      <c r="K1249" s="10"/>
      <c r="T1249" s="297"/>
    </row>
    <row r="1250" spans="2:20" s="2" customFormat="1" ht="15.75" customHeight="1">
      <c r="B1250" s="333" t="s">
        <v>538</v>
      </c>
      <c r="C1250" s="330" t="s">
        <v>483</v>
      </c>
      <c r="D1250" s="344" t="s">
        <v>343</v>
      </c>
      <c r="E1250" s="186"/>
      <c r="F1250" s="186"/>
      <c r="G1250" s="186"/>
      <c r="H1250" s="324"/>
      <c r="I1250" s="53"/>
      <c r="J1250" s="53"/>
      <c r="K1250" s="10"/>
      <c r="T1250" s="297"/>
    </row>
    <row r="1251" spans="2:20" s="2" customFormat="1" ht="18.75" customHeight="1">
      <c r="B1251" s="334"/>
      <c r="C1251" s="331"/>
      <c r="D1251" s="345"/>
      <c r="E1251" s="188"/>
      <c r="F1251" s="188"/>
      <c r="G1251" s="188"/>
      <c r="H1251" s="324"/>
      <c r="I1251" s="53"/>
      <c r="J1251" s="53"/>
      <c r="K1251" s="10"/>
      <c r="T1251" s="297"/>
    </row>
    <row r="1252" spans="2:20" s="2" customFormat="1" ht="12.75">
      <c r="B1252" s="190" t="s">
        <v>342</v>
      </c>
      <c r="C1252" s="179"/>
      <c r="D1252" s="178"/>
      <c r="E1252" s="188"/>
      <c r="F1252" s="188"/>
      <c r="G1252" s="188"/>
      <c r="H1252" s="187"/>
      <c r="I1252" s="53"/>
      <c r="J1252" s="53"/>
      <c r="K1252" s="10"/>
      <c r="T1252" s="297"/>
    </row>
    <row r="1253" spans="2:20" s="2" customFormat="1" ht="12.75">
      <c r="B1253" s="3" t="s">
        <v>328</v>
      </c>
      <c r="C1253" s="11">
        <v>390</v>
      </c>
      <c r="D1253" s="180"/>
      <c r="E1253" s="191"/>
      <c r="F1253" s="191"/>
      <c r="G1253" s="191"/>
      <c r="H1253" s="189"/>
      <c r="I1253" s="53"/>
      <c r="J1253" s="53"/>
      <c r="K1253" s="10"/>
      <c r="L1253" s="70"/>
      <c r="T1253" s="297"/>
    </row>
    <row r="1254" spans="2:20" s="2" customFormat="1" ht="12.75">
      <c r="B1254" s="14" t="s">
        <v>482</v>
      </c>
      <c r="C1254" s="11">
        <v>390</v>
      </c>
      <c r="D1254" s="180"/>
      <c r="E1254" s="191"/>
      <c r="F1254" s="191"/>
      <c r="G1254" s="191"/>
      <c r="H1254" s="189"/>
      <c r="I1254" s="53"/>
      <c r="J1254" s="53"/>
      <c r="K1254" s="10"/>
      <c r="L1254" s="70"/>
      <c r="T1254" s="297"/>
    </row>
    <row r="1255" spans="2:20" s="2" customFormat="1" ht="12.75">
      <c r="B1255" s="14" t="s">
        <v>384</v>
      </c>
      <c r="C1255" s="11">
        <v>390</v>
      </c>
      <c r="D1255" s="180"/>
      <c r="E1255" s="191"/>
      <c r="F1255" s="191"/>
      <c r="G1255" s="191"/>
      <c r="H1255" s="189"/>
      <c r="I1255" s="53"/>
      <c r="J1255" s="53"/>
      <c r="K1255" s="10"/>
      <c r="L1255" s="70"/>
      <c r="T1255" s="297"/>
    </row>
    <row r="1256" spans="2:20" s="2" customFormat="1" ht="12.75">
      <c r="B1256" s="14" t="s">
        <v>383</v>
      </c>
      <c r="C1256" s="11">
        <v>390</v>
      </c>
      <c r="D1256" s="180"/>
      <c r="E1256" s="191"/>
      <c r="F1256" s="191"/>
      <c r="G1256" s="191"/>
      <c r="H1256" s="189"/>
      <c r="I1256" s="53"/>
      <c r="J1256" s="53"/>
      <c r="K1256" s="10"/>
      <c r="L1256" s="70"/>
      <c r="T1256" s="297"/>
    </row>
    <row r="1257" spans="2:20" s="2" customFormat="1" ht="12.75">
      <c r="B1257" s="72" t="s">
        <v>481</v>
      </c>
      <c r="C1257" s="120"/>
      <c r="D1257" s="126">
        <f>ROUND(SUM(D1253:D1256),2)</f>
        <v>0</v>
      </c>
      <c r="E1257" s="189"/>
      <c r="F1257" s="189"/>
      <c r="G1257" s="189"/>
      <c r="H1257" s="189"/>
      <c r="I1257" s="53"/>
      <c r="J1257" s="53"/>
      <c r="K1257" s="10"/>
      <c r="L1257" s="70"/>
      <c r="T1257" s="297"/>
    </row>
    <row r="1258" spans="2:20" s="2" customFormat="1" ht="12.75">
      <c r="B1258" s="4"/>
      <c r="C1258" s="12"/>
      <c r="D1258" s="53"/>
      <c r="E1258" s="53"/>
      <c r="F1258" s="53"/>
      <c r="G1258" s="53"/>
      <c r="H1258" s="53"/>
      <c r="I1258" s="53"/>
      <c r="J1258" s="53"/>
      <c r="K1258" s="10"/>
      <c r="L1258" s="70"/>
      <c r="T1258" s="297"/>
    </row>
    <row r="1259" spans="2:20" s="2" customFormat="1" ht="16.5" customHeight="1">
      <c r="B1259" s="333" t="s">
        <v>545</v>
      </c>
      <c r="C1259" s="25" t="s">
        <v>4</v>
      </c>
      <c r="D1259" s="346" t="s">
        <v>343</v>
      </c>
      <c r="E1259" s="53"/>
      <c r="F1259" s="53"/>
      <c r="G1259" s="53"/>
      <c r="H1259" s="53"/>
      <c r="I1259" s="53"/>
      <c r="J1259" s="53"/>
      <c r="K1259" s="10"/>
      <c r="T1259" s="297"/>
    </row>
    <row r="1260" spans="2:20" s="2" customFormat="1" ht="18.75" customHeight="1">
      <c r="B1260" s="338"/>
      <c r="C1260" s="281" t="s">
        <v>6</v>
      </c>
      <c r="D1260" s="347"/>
      <c r="E1260" s="53"/>
      <c r="F1260" s="53"/>
      <c r="G1260" s="53"/>
      <c r="H1260" s="53"/>
      <c r="I1260" s="53"/>
      <c r="J1260" s="53"/>
      <c r="K1260" s="10"/>
      <c r="T1260" s="297"/>
    </row>
    <row r="1261" spans="2:20" s="2" customFormat="1" ht="12.75">
      <c r="B1261" s="148" t="s">
        <v>342</v>
      </c>
      <c r="C1261" s="25"/>
      <c r="D1261" s="90"/>
      <c r="E1261" s="53"/>
      <c r="F1261" s="53"/>
      <c r="G1261" s="53"/>
      <c r="H1261" s="53"/>
      <c r="I1261" s="53"/>
      <c r="J1261" s="53"/>
      <c r="K1261" s="10"/>
      <c r="T1261" s="297"/>
    </row>
    <row r="1262" spans="2:20" s="2" customFormat="1" ht="12.75">
      <c r="B1262" s="14" t="s">
        <v>328</v>
      </c>
      <c r="C1262" s="11">
        <v>5900</v>
      </c>
      <c r="D1262" s="21"/>
      <c r="E1262" s="53"/>
      <c r="F1262" s="53"/>
      <c r="G1262" s="53"/>
      <c r="H1262" s="53"/>
      <c r="I1262" s="53"/>
      <c r="J1262" s="53"/>
      <c r="K1262" s="10">
        <v>100</v>
      </c>
      <c r="L1262" s="70" t="s">
        <v>317</v>
      </c>
      <c r="T1262" s="297"/>
    </row>
    <row r="1263" spans="2:20" s="2" customFormat="1" ht="12.75">
      <c r="B1263" s="149" t="s">
        <v>384</v>
      </c>
      <c r="C1263" s="119">
        <v>5900</v>
      </c>
      <c r="D1263" s="82"/>
      <c r="E1263" s="53"/>
      <c r="F1263" s="53"/>
      <c r="G1263" s="53"/>
      <c r="H1263" s="53"/>
      <c r="I1263" s="53"/>
      <c r="J1263" s="53"/>
      <c r="K1263" s="10">
        <v>150</v>
      </c>
      <c r="L1263" s="70" t="s">
        <v>317</v>
      </c>
      <c r="T1263" s="297"/>
    </row>
    <row r="1264" spans="2:20" s="2" customFormat="1" ht="12.75">
      <c r="B1264" s="34" t="s">
        <v>383</v>
      </c>
      <c r="C1264" s="100">
        <v>5900</v>
      </c>
      <c r="D1264" s="22"/>
      <c r="E1264" s="53"/>
      <c r="F1264" s="53"/>
      <c r="G1264" s="53"/>
      <c r="H1264" s="53"/>
      <c r="I1264" s="53"/>
      <c r="J1264" s="53"/>
      <c r="K1264" s="10">
        <v>175</v>
      </c>
      <c r="L1264" s="70" t="s">
        <v>317</v>
      </c>
      <c r="T1264" s="297"/>
    </row>
    <row r="1265" spans="2:20" s="2" customFormat="1" ht="12.75">
      <c r="B1265" s="150"/>
      <c r="C1265" s="151"/>
      <c r="D1265" s="88"/>
      <c r="E1265" s="53"/>
      <c r="F1265" s="53"/>
      <c r="G1265" s="53"/>
      <c r="H1265" s="53"/>
      <c r="I1265" s="53"/>
      <c r="J1265" s="53"/>
      <c r="K1265" s="10"/>
      <c r="L1265" s="70"/>
      <c r="T1265" s="297"/>
    </row>
    <row r="1266" spans="2:20" s="2" customFormat="1" ht="12.75">
      <c r="B1266" s="72" t="s">
        <v>341</v>
      </c>
      <c r="C1266" s="73">
        <v>5900</v>
      </c>
      <c r="D1266" s="127">
        <f>ROUND(SUM(D1262:D1264),2)</f>
        <v>0</v>
      </c>
      <c r="E1266" s="53"/>
      <c r="F1266" s="53"/>
      <c r="G1266" s="53"/>
      <c r="H1266" s="53"/>
      <c r="I1266" s="53"/>
      <c r="J1266" s="53"/>
      <c r="K1266" s="10"/>
      <c r="L1266" s="70"/>
      <c r="T1266" s="297"/>
    </row>
    <row r="1267" spans="2:20" s="2" customFormat="1" ht="12.75">
      <c r="B1267" s="4"/>
      <c r="C1267" s="12"/>
      <c r="D1267" s="53"/>
      <c r="E1267" s="53"/>
      <c r="F1267" s="53"/>
      <c r="G1267" s="53"/>
      <c r="H1267" s="53"/>
      <c r="I1267" s="53"/>
      <c r="J1267" s="53"/>
      <c r="K1267" s="10"/>
      <c r="L1267" s="70"/>
      <c r="T1267" s="297"/>
    </row>
    <row r="1268" spans="2:20" s="2" customFormat="1" ht="16.5" customHeight="1">
      <c r="B1268" s="181" t="s">
        <v>324</v>
      </c>
      <c r="C1268" s="152"/>
      <c r="D1268" s="153" t="s">
        <v>102</v>
      </c>
      <c r="E1268" s="153" t="s">
        <v>325</v>
      </c>
      <c r="F1268" s="153" t="s">
        <v>326</v>
      </c>
      <c r="G1268" s="153" t="s">
        <v>102</v>
      </c>
      <c r="H1268" s="53"/>
      <c r="I1268" s="53"/>
      <c r="J1268" s="53"/>
      <c r="K1268" s="10"/>
      <c r="L1268" s="70"/>
      <c r="T1268" s="297"/>
    </row>
    <row r="1269" spans="2:20" s="2" customFormat="1" ht="18" customHeight="1">
      <c r="B1269" s="286" t="s">
        <v>543</v>
      </c>
      <c r="C1269" s="31"/>
      <c r="D1269" s="300" t="str">
        <f>IF(G2="","July 1,",LOOKUP(G2,T2:T8,U2:U8))</f>
        <v>July 1, 2013</v>
      </c>
      <c r="E1269" s="282" t="str">
        <f>IF(G2="","",LOOKUP(G2,T2:T8,W2:W8))</f>
        <v>2013-14</v>
      </c>
      <c r="F1269" s="282" t="str">
        <f>IF(G2="","",LOOKUP(G2,T2:T8,W2:W8))</f>
        <v>2013-14</v>
      </c>
      <c r="G1269" s="300" t="str">
        <f>IF(G2="","June 30,",LOOKUP(G2,T2:T8,V2:V8))</f>
        <v>June 30, 2014</v>
      </c>
      <c r="H1269" s="53"/>
      <c r="I1269" s="53"/>
      <c r="J1269" s="53"/>
      <c r="K1269" s="10"/>
      <c r="L1269" s="70"/>
      <c r="T1269" s="297"/>
    </row>
    <row r="1270" spans="2:20" s="2" customFormat="1" ht="12.75">
      <c r="B1270" s="154" t="s">
        <v>544</v>
      </c>
      <c r="C1270" s="155"/>
      <c r="D1270" s="22"/>
      <c r="E1270" s="22">
        <v>288876.42</v>
      </c>
      <c r="F1270" s="22">
        <v>288876.42</v>
      </c>
      <c r="G1270" s="22"/>
      <c r="H1270" s="53"/>
      <c r="I1270" s="53"/>
      <c r="J1270" s="53"/>
      <c r="K1270" s="10">
        <v>200</v>
      </c>
      <c r="L1270" s="70" t="s">
        <v>317</v>
      </c>
      <c r="T1270" s="297"/>
    </row>
    <row r="1271" spans="2:20" s="2" customFormat="1" ht="18" customHeight="1">
      <c r="B1271" s="288" t="s">
        <v>344</v>
      </c>
      <c r="E1271" s="12"/>
      <c r="F1271" s="53"/>
      <c r="G1271" s="189"/>
      <c r="H1271" s="53"/>
      <c r="I1271" s="53"/>
      <c r="J1271" s="53"/>
      <c r="K1271" s="10"/>
      <c r="L1271" s="70"/>
      <c r="T1271" s="297"/>
    </row>
    <row r="1272" spans="2:20" s="2" customFormat="1" ht="12.75">
      <c r="B1272" s="351" t="s">
        <v>327</v>
      </c>
      <c r="C1272" s="352"/>
      <c r="D1272" s="352"/>
      <c r="E1272" s="353"/>
      <c r="F1272" s="174">
        <v>288876.42</v>
      </c>
      <c r="G1272" s="283"/>
      <c r="H1272" s="53"/>
      <c r="I1272" s="53"/>
      <c r="J1272" s="53"/>
      <c r="K1272" s="10">
        <v>10</v>
      </c>
      <c r="L1272" s="70" t="s">
        <v>317</v>
      </c>
      <c r="T1272" s="297"/>
    </row>
    <row r="1273" spans="2:20" s="2" customFormat="1" ht="12.75">
      <c r="B1273" s="184" t="s">
        <v>428</v>
      </c>
      <c r="C1273" s="185"/>
      <c r="D1273" s="185"/>
      <c r="E1273" s="185"/>
      <c r="F1273" s="180"/>
      <c r="G1273" s="283"/>
      <c r="H1273" s="53"/>
      <c r="I1273" s="53"/>
      <c r="J1273" s="53"/>
      <c r="K1273" s="10">
        <v>15</v>
      </c>
      <c r="L1273" s="70" t="s">
        <v>317</v>
      </c>
      <c r="T1273" s="297"/>
    </row>
    <row r="1274" spans="2:20" s="2" customFormat="1" ht="12.75">
      <c r="B1274" s="348" t="s">
        <v>537</v>
      </c>
      <c r="C1274" s="349"/>
      <c r="D1274" s="349"/>
      <c r="E1274" s="350"/>
      <c r="F1274" s="174"/>
      <c r="G1274" s="283"/>
      <c r="H1274" s="53"/>
      <c r="I1274" s="53"/>
      <c r="J1274" s="53"/>
      <c r="K1274" s="10">
        <v>20</v>
      </c>
      <c r="L1274" s="70" t="s">
        <v>317</v>
      </c>
      <c r="T1274" s="297"/>
    </row>
    <row r="1275" spans="2:20" s="2" customFormat="1" ht="12.75">
      <c r="B1275" s="348" t="s">
        <v>429</v>
      </c>
      <c r="C1275" s="349"/>
      <c r="D1275" s="349"/>
      <c r="E1275" s="350"/>
      <c r="F1275" s="174"/>
      <c r="G1275" s="283"/>
      <c r="H1275" s="53"/>
      <c r="I1275" s="53"/>
      <c r="J1275" s="53"/>
      <c r="K1275" s="10">
        <v>25</v>
      </c>
      <c r="L1275" s="70" t="s">
        <v>317</v>
      </c>
      <c r="T1275" s="297"/>
    </row>
    <row r="1276" spans="2:20" s="2" customFormat="1" ht="12.75">
      <c r="B1276" s="348" t="s">
        <v>430</v>
      </c>
      <c r="C1276" s="349"/>
      <c r="D1276" s="349"/>
      <c r="E1276" s="350"/>
      <c r="F1276" s="174"/>
      <c r="G1276" s="283"/>
      <c r="H1276" s="53"/>
      <c r="I1276" s="53"/>
      <c r="J1276" s="53"/>
      <c r="K1276" s="10">
        <v>30</v>
      </c>
      <c r="L1276" s="70" t="s">
        <v>317</v>
      </c>
      <c r="T1276" s="297"/>
    </row>
    <row r="1277" spans="2:20" s="2" customFormat="1" ht="12.75">
      <c r="B1277" s="348" t="s">
        <v>431</v>
      </c>
      <c r="C1277" s="349"/>
      <c r="D1277" s="349"/>
      <c r="E1277" s="350"/>
      <c r="F1277" s="174"/>
      <c r="G1277" s="283"/>
      <c r="H1277" s="53"/>
      <c r="I1277" s="53"/>
      <c r="J1277" s="53"/>
      <c r="K1277" s="10">
        <v>35</v>
      </c>
      <c r="L1277" s="70" t="s">
        <v>317</v>
      </c>
      <c r="T1277" s="297"/>
    </row>
    <row r="1278" spans="2:20" s="2" customFormat="1" ht="12.75">
      <c r="B1278" s="348" t="s">
        <v>432</v>
      </c>
      <c r="C1278" s="349"/>
      <c r="D1278" s="349"/>
      <c r="E1278" s="350"/>
      <c r="F1278" s="174"/>
      <c r="G1278" s="283"/>
      <c r="H1278" s="53"/>
      <c r="I1278" s="53"/>
      <c r="J1278" s="53"/>
      <c r="K1278" s="10">
        <v>40</v>
      </c>
      <c r="L1278" s="70" t="s">
        <v>317</v>
      </c>
      <c r="T1278" s="297"/>
    </row>
    <row r="1279" spans="2:20" s="2" customFormat="1" ht="12.75">
      <c r="B1279" s="348" t="s">
        <v>433</v>
      </c>
      <c r="C1279" s="349"/>
      <c r="D1279" s="349"/>
      <c r="E1279" s="350"/>
      <c r="F1279" s="174"/>
      <c r="G1279" s="283"/>
      <c r="H1279" s="53"/>
      <c r="I1279" s="53"/>
      <c r="J1279" s="53"/>
      <c r="K1279" s="10">
        <v>45</v>
      </c>
      <c r="L1279" s="70" t="s">
        <v>317</v>
      </c>
      <c r="T1279" s="297"/>
    </row>
    <row r="1280" spans="2:20" s="2" customFormat="1" ht="12.75">
      <c r="B1280" s="348" t="s">
        <v>434</v>
      </c>
      <c r="C1280" s="349"/>
      <c r="D1280" s="349"/>
      <c r="E1280" s="350"/>
      <c r="F1280" s="174"/>
      <c r="G1280" s="283"/>
      <c r="H1280" s="53"/>
      <c r="I1280" s="53"/>
      <c r="J1280" s="53"/>
      <c r="K1280" s="10">
        <v>50</v>
      </c>
      <c r="L1280" s="70" t="s">
        <v>317</v>
      </c>
      <c r="T1280" s="297"/>
    </row>
    <row r="1281" spans="2:20" s="2" customFormat="1" ht="12.75">
      <c r="B1281" s="348" t="s">
        <v>435</v>
      </c>
      <c r="C1281" s="349"/>
      <c r="D1281" s="349"/>
      <c r="E1281" s="350"/>
      <c r="F1281" s="174"/>
      <c r="G1281" s="283"/>
      <c r="H1281" s="53"/>
      <c r="I1281" s="53"/>
      <c r="J1281" s="53"/>
      <c r="K1281" s="10">
        <v>55</v>
      </c>
      <c r="L1281" s="70" t="s">
        <v>317</v>
      </c>
      <c r="T1281" s="297"/>
    </row>
    <row r="1282" spans="2:20" s="2" customFormat="1" ht="12.75">
      <c r="B1282" s="355" t="s">
        <v>273</v>
      </c>
      <c r="C1282" s="356"/>
      <c r="D1282" s="356"/>
      <c r="E1282" s="357"/>
      <c r="F1282" s="156">
        <f>SUM(F1272:F1281)</f>
        <v>288876.42</v>
      </c>
      <c r="G1282" s="53"/>
      <c r="H1282" s="53"/>
      <c r="I1282" s="53"/>
      <c r="J1282" s="53"/>
      <c r="K1282" s="10"/>
      <c r="T1282" s="297"/>
    </row>
    <row r="1283" spans="2:20" s="2" customFormat="1" ht="12.75">
      <c r="B1283" s="4"/>
      <c r="C1283" s="12"/>
      <c r="D1283" s="53"/>
      <c r="E1283" s="53"/>
      <c r="F1283" s="53"/>
      <c r="G1283" s="53"/>
      <c r="H1283" s="53"/>
      <c r="I1283" s="53"/>
      <c r="J1283" s="53"/>
      <c r="K1283" s="10"/>
      <c r="T1283" s="297"/>
    </row>
    <row r="1284" spans="2:20" ht="12.75">
      <c r="B1284" s="4" t="s">
        <v>38</v>
      </c>
      <c r="C1284" s="12"/>
      <c r="D1284" s="13"/>
      <c r="E1284" s="13"/>
      <c r="F1284" s="13"/>
      <c r="G1284" s="13"/>
      <c r="H1284" s="13"/>
      <c r="I1284" s="13"/>
      <c r="J1284" s="57"/>
      <c r="K1284" s="9"/>
      <c r="S1284" s="2"/>
      <c r="T1284" s="297"/>
    </row>
    <row r="1285" spans="2:11" ht="12.75">
      <c r="B1285" s="4"/>
      <c r="C1285" s="12"/>
      <c r="D1285" s="13"/>
      <c r="E1285" s="13"/>
      <c r="F1285" s="13"/>
      <c r="G1285" s="13"/>
      <c r="H1285" s="13"/>
      <c r="I1285" s="13"/>
      <c r="J1285" s="57"/>
      <c r="K1285" s="9"/>
    </row>
    <row r="1286" spans="2:11" ht="12.75">
      <c r="B1286" s="4"/>
      <c r="C1286" s="12"/>
      <c r="D1286" s="13"/>
      <c r="E1286" s="13"/>
      <c r="F1286" s="13"/>
      <c r="G1286" s="13"/>
      <c r="H1286" s="13"/>
      <c r="I1286" s="13"/>
      <c r="J1286" s="57"/>
      <c r="K1286" s="9"/>
    </row>
    <row r="1287" spans="1:11" ht="12.75">
      <c r="A1287" s="9" t="s">
        <v>350</v>
      </c>
      <c r="B1287" s="110" t="str">
        <f>$B$1</f>
        <v>DISTRICT SCHOOL BOARD OF OKEECHOBEE COUNTY</v>
      </c>
      <c r="F1287" s="111"/>
      <c r="H1287" s="106"/>
      <c r="I1287" s="106"/>
      <c r="J1287" s="33"/>
      <c r="K1287" s="35" t="s">
        <v>437</v>
      </c>
    </row>
    <row r="1288" spans="2:11" ht="12.75">
      <c r="B1288" s="110" t="s">
        <v>436</v>
      </c>
      <c r="D1288" s="107"/>
      <c r="F1288" s="111"/>
      <c r="J1288" s="108"/>
      <c r="K1288" s="43" t="s">
        <v>351</v>
      </c>
    </row>
    <row r="1289" spans="2:11" ht="12.75">
      <c r="B1289" s="298" t="str">
        <f>B4</f>
        <v>For the Fiscal Year Ended June 30, 2014</v>
      </c>
      <c r="C1289" s="12"/>
      <c r="D1289" s="13"/>
      <c r="E1289" s="13"/>
      <c r="F1289" s="13"/>
      <c r="G1289" s="13"/>
      <c r="H1289" s="13"/>
      <c r="I1289" s="13"/>
      <c r="J1289" s="57"/>
      <c r="K1289" s="108" t="s">
        <v>438</v>
      </c>
    </row>
    <row r="1290" spans="2:12" ht="12.75">
      <c r="B1290" s="333" t="s">
        <v>520</v>
      </c>
      <c r="C1290" s="112"/>
      <c r="D1290" s="113">
        <v>100</v>
      </c>
      <c r="E1290" s="113">
        <v>200</v>
      </c>
      <c r="F1290" s="113">
        <v>300</v>
      </c>
      <c r="G1290" s="113">
        <v>400</v>
      </c>
      <c r="H1290" s="113">
        <v>500</v>
      </c>
      <c r="I1290" s="113">
        <v>600</v>
      </c>
      <c r="J1290" s="113">
        <v>700</v>
      </c>
      <c r="K1290" s="113"/>
      <c r="L1290" s="6"/>
    </row>
    <row r="1291" spans="2:12" ht="18.75" customHeight="1">
      <c r="B1291" s="354"/>
      <c r="C1291" s="117" t="s">
        <v>4</v>
      </c>
      <c r="D1291" s="115"/>
      <c r="E1291" s="113" t="s">
        <v>13</v>
      </c>
      <c r="F1291" s="113" t="s">
        <v>14</v>
      </c>
      <c r="G1291" s="113" t="s">
        <v>15</v>
      </c>
      <c r="H1291" s="113" t="s">
        <v>16</v>
      </c>
      <c r="I1291" s="113" t="s">
        <v>17</v>
      </c>
      <c r="J1291" s="113"/>
      <c r="K1291" s="116"/>
      <c r="L1291" s="6"/>
    </row>
    <row r="1292" spans="2:12" ht="12.75">
      <c r="B1292" s="334"/>
      <c r="C1292" s="182" t="s">
        <v>6</v>
      </c>
      <c r="D1292" s="183" t="s">
        <v>19</v>
      </c>
      <c r="E1292" s="183" t="s">
        <v>20</v>
      </c>
      <c r="F1292" s="183" t="s">
        <v>21</v>
      </c>
      <c r="G1292" s="183" t="s">
        <v>21</v>
      </c>
      <c r="H1292" s="183" t="s">
        <v>22</v>
      </c>
      <c r="I1292" s="183" t="s">
        <v>23</v>
      </c>
      <c r="J1292" s="183" t="s">
        <v>18</v>
      </c>
      <c r="K1292" s="183" t="s">
        <v>24</v>
      </c>
      <c r="L1292" s="6"/>
    </row>
    <row r="1293" spans="2:12" ht="12.75">
      <c r="B1293" s="148" t="s">
        <v>26</v>
      </c>
      <c r="C1293" s="117"/>
      <c r="D1293" s="87"/>
      <c r="E1293" s="87"/>
      <c r="F1293" s="87"/>
      <c r="G1293" s="87"/>
      <c r="H1293" s="87"/>
      <c r="I1293" s="87"/>
      <c r="J1293" s="87"/>
      <c r="K1293" s="87"/>
      <c r="L1293" s="6"/>
    </row>
    <row r="1294" spans="2:12" ht="19.5" customHeight="1">
      <c r="B1294" s="14" t="s">
        <v>320</v>
      </c>
      <c r="C1294" s="11">
        <v>5500</v>
      </c>
      <c r="D1294" s="40">
        <v>96314</v>
      </c>
      <c r="E1294" s="40">
        <v>38437.68</v>
      </c>
      <c r="F1294" s="40"/>
      <c r="G1294" s="40"/>
      <c r="H1294" s="40"/>
      <c r="I1294" s="40"/>
      <c r="J1294" s="40">
        <v>731.64</v>
      </c>
      <c r="K1294" s="123">
        <f aca="true" t="shared" si="73" ref="K1294:K1309">ROUND(SUM(D1294:J1294),2)</f>
        <v>135483.32</v>
      </c>
      <c r="L1294" s="6"/>
    </row>
    <row r="1295" spans="2:12" ht="19.5" customHeight="1">
      <c r="B1295" s="14" t="s">
        <v>494</v>
      </c>
      <c r="C1295" s="11">
        <v>6100</v>
      </c>
      <c r="D1295" s="40"/>
      <c r="E1295" s="40"/>
      <c r="F1295" s="40"/>
      <c r="G1295" s="40"/>
      <c r="H1295" s="40"/>
      <c r="I1295" s="40"/>
      <c r="J1295" s="40"/>
      <c r="K1295" s="123">
        <f t="shared" si="73"/>
        <v>0</v>
      </c>
      <c r="L1295" s="6"/>
    </row>
    <row r="1296" spans="2:12" ht="19.5" customHeight="1">
      <c r="B1296" s="14" t="s">
        <v>257</v>
      </c>
      <c r="C1296" s="11">
        <v>6200</v>
      </c>
      <c r="D1296" s="40"/>
      <c r="E1296" s="40"/>
      <c r="F1296" s="40"/>
      <c r="G1296" s="40"/>
      <c r="H1296" s="40"/>
      <c r="I1296" s="40"/>
      <c r="J1296" s="40"/>
      <c r="K1296" s="123">
        <f t="shared" si="73"/>
        <v>0</v>
      </c>
      <c r="L1296" s="6"/>
    </row>
    <row r="1297" spans="2:12" ht="19.5" customHeight="1">
      <c r="B1297" s="14" t="s">
        <v>258</v>
      </c>
      <c r="C1297" s="11">
        <v>6300</v>
      </c>
      <c r="D1297" s="40"/>
      <c r="E1297" s="40"/>
      <c r="F1297" s="40"/>
      <c r="G1297" s="40"/>
      <c r="H1297" s="40"/>
      <c r="I1297" s="40"/>
      <c r="J1297" s="40"/>
      <c r="K1297" s="123">
        <f t="shared" si="73"/>
        <v>0</v>
      </c>
      <c r="L1297" s="6"/>
    </row>
    <row r="1298" spans="2:12" ht="19.5" customHeight="1">
      <c r="B1298" s="14" t="s">
        <v>259</v>
      </c>
      <c r="C1298" s="11">
        <v>6400</v>
      </c>
      <c r="D1298" s="40"/>
      <c r="E1298" s="40"/>
      <c r="F1298" s="40"/>
      <c r="G1298" s="40"/>
      <c r="H1298" s="40"/>
      <c r="I1298" s="40"/>
      <c r="J1298" s="40"/>
      <c r="K1298" s="123">
        <f t="shared" si="73"/>
        <v>0</v>
      </c>
      <c r="L1298" s="6"/>
    </row>
    <row r="1299" spans="2:12" ht="19.5" customHeight="1">
      <c r="B1299" s="109" t="s">
        <v>439</v>
      </c>
      <c r="C1299" s="11">
        <v>6500</v>
      </c>
      <c r="D1299" s="40"/>
      <c r="E1299" s="40"/>
      <c r="F1299" s="40"/>
      <c r="G1299" s="40"/>
      <c r="H1299" s="40"/>
      <c r="I1299" s="40"/>
      <c r="J1299" s="40"/>
      <c r="K1299" s="123">
        <f t="shared" si="73"/>
        <v>0</v>
      </c>
      <c r="L1299" s="6"/>
    </row>
    <row r="1300" spans="2:12" ht="19.5" customHeight="1">
      <c r="B1300" s="14" t="s">
        <v>313</v>
      </c>
      <c r="C1300" s="11">
        <v>7100</v>
      </c>
      <c r="D1300" s="40"/>
      <c r="E1300" s="40"/>
      <c r="F1300" s="40"/>
      <c r="G1300" s="40"/>
      <c r="H1300" s="40"/>
      <c r="I1300" s="40"/>
      <c r="J1300" s="40"/>
      <c r="K1300" s="123">
        <f t="shared" si="73"/>
        <v>0</v>
      </c>
      <c r="L1300" s="6"/>
    </row>
    <row r="1301" spans="2:12" ht="19.5" customHeight="1">
      <c r="B1301" s="14" t="s">
        <v>260</v>
      </c>
      <c r="C1301" s="11">
        <v>7200</v>
      </c>
      <c r="D1301" s="40"/>
      <c r="E1301" s="40"/>
      <c r="F1301" s="40"/>
      <c r="G1301" s="40"/>
      <c r="H1301" s="40"/>
      <c r="I1301" s="40"/>
      <c r="J1301" s="40"/>
      <c r="K1301" s="123">
        <f t="shared" si="73"/>
        <v>0</v>
      </c>
      <c r="L1301" s="6"/>
    </row>
    <row r="1302" spans="2:12" ht="19.5" customHeight="1">
      <c r="B1302" s="14" t="s">
        <v>261</v>
      </c>
      <c r="C1302" s="11">
        <v>7300</v>
      </c>
      <c r="D1302" s="40"/>
      <c r="E1302" s="40"/>
      <c r="F1302" s="40"/>
      <c r="G1302" s="40"/>
      <c r="H1302" s="40"/>
      <c r="I1302" s="40"/>
      <c r="J1302" s="40"/>
      <c r="K1302" s="123">
        <f t="shared" si="73"/>
        <v>0</v>
      </c>
      <c r="L1302" s="6"/>
    </row>
    <row r="1303" spans="2:12" ht="19.5" customHeight="1">
      <c r="B1303" s="14" t="s">
        <v>262</v>
      </c>
      <c r="C1303" s="11">
        <v>7410</v>
      </c>
      <c r="D1303" s="40"/>
      <c r="E1303" s="40"/>
      <c r="F1303" s="40"/>
      <c r="G1303" s="40"/>
      <c r="H1303" s="40"/>
      <c r="I1303" s="40"/>
      <c r="J1303" s="40"/>
      <c r="K1303" s="123">
        <f t="shared" si="73"/>
        <v>0</v>
      </c>
      <c r="L1303" s="6"/>
    </row>
    <row r="1304" spans="2:12" ht="19.5" customHeight="1">
      <c r="B1304" s="14" t="s">
        <v>263</v>
      </c>
      <c r="C1304" s="11">
        <v>7500</v>
      </c>
      <c r="D1304" s="40"/>
      <c r="E1304" s="40"/>
      <c r="F1304" s="40"/>
      <c r="G1304" s="40"/>
      <c r="H1304" s="40"/>
      <c r="I1304" s="40"/>
      <c r="J1304" s="40"/>
      <c r="K1304" s="123">
        <f t="shared" si="73"/>
        <v>0</v>
      </c>
      <c r="L1304" s="6"/>
    </row>
    <row r="1305" spans="2:12" ht="19.5" customHeight="1">
      <c r="B1305" s="14" t="s">
        <v>264</v>
      </c>
      <c r="C1305" s="11">
        <v>7600</v>
      </c>
      <c r="D1305" s="40"/>
      <c r="E1305" s="40"/>
      <c r="F1305" s="40"/>
      <c r="G1305" s="40"/>
      <c r="H1305" s="40"/>
      <c r="I1305" s="40"/>
      <c r="J1305" s="40"/>
      <c r="K1305" s="123">
        <f t="shared" si="73"/>
        <v>0</v>
      </c>
      <c r="L1305" s="6"/>
    </row>
    <row r="1306" spans="2:12" ht="19.5" customHeight="1">
      <c r="B1306" s="14" t="s">
        <v>265</v>
      </c>
      <c r="C1306" s="11">
        <v>7700</v>
      </c>
      <c r="D1306" s="40"/>
      <c r="E1306" s="40"/>
      <c r="F1306" s="40"/>
      <c r="G1306" s="40"/>
      <c r="H1306" s="40"/>
      <c r="I1306" s="40"/>
      <c r="J1306" s="40"/>
      <c r="K1306" s="123">
        <f t="shared" si="73"/>
        <v>0</v>
      </c>
      <c r="L1306" s="6"/>
    </row>
    <row r="1307" spans="2:12" ht="19.5" customHeight="1">
      <c r="B1307" s="14" t="s">
        <v>495</v>
      </c>
      <c r="C1307" s="11">
        <v>7800</v>
      </c>
      <c r="D1307" s="40"/>
      <c r="E1307" s="40"/>
      <c r="F1307" s="40"/>
      <c r="G1307" s="40"/>
      <c r="H1307" s="40"/>
      <c r="I1307" s="40"/>
      <c r="J1307" s="40"/>
      <c r="K1307" s="123">
        <f t="shared" si="73"/>
        <v>0</v>
      </c>
      <c r="L1307" s="6"/>
    </row>
    <row r="1308" spans="2:12" ht="19.5" customHeight="1">
      <c r="B1308" s="14" t="s">
        <v>266</v>
      </c>
      <c r="C1308" s="11">
        <v>7900</v>
      </c>
      <c r="D1308" s="40"/>
      <c r="E1308" s="40"/>
      <c r="F1308" s="40"/>
      <c r="G1308" s="40"/>
      <c r="H1308" s="40"/>
      <c r="I1308" s="40"/>
      <c r="J1308" s="40"/>
      <c r="K1308" s="123">
        <f t="shared" si="73"/>
        <v>0</v>
      </c>
      <c r="L1308" s="6"/>
    </row>
    <row r="1309" spans="2:12" ht="19.5" customHeight="1">
      <c r="B1309" s="14" t="s">
        <v>267</v>
      </c>
      <c r="C1309" s="11">
        <v>8100</v>
      </c>
      <c r="D1309" s="40"/>
      <c r="E1309" s="40"/>
      <c r="F1309" s="40"/>
      <c r="G1309" s="40"/>
      <c r="H1309" s="40"/>
      <c r="I1309" s="40"/>
      <c r="J1309" s="40"/>
      <c r="K1309" s="123">
        <f t="shared" si="73"/>
        <v>0</v>
      </c>
      <c r="L1309" s="6"/>
    </row>
    <row r="1310" spans="2:12" ht="19.5" customHeight="1">
      <c r="B1310" s="14" t="s">
        <v>268</v>
      </c>
      <c r="C1310" s="11">
        <v>8200</v>
      </c>
      <c r="D1310" s="40"/>
      <c r="E1310" s="40"/>
      <c r="F1310" s="40"/>
      <c r="G1310" s="40"/>
      <c r="H1310" s="40"/>
      <c r="I1310" s="40"/>
      <c r="J1310" s="40"/>
      <c r="K1310" s="123">
        <f>ROUND(SUM(D1310:J1310),2)</f>
        <v>0</v>
      </c>
      <c r="L1310" s="6"/>
    </row>
    <row r="1311" spans="2:12" ht="19.5" customHeight="1">
      <c r="B1311" s="14" t="s">
        <v>269</v>
      </c>
      <c r="C1311" s="11">
        <v>9100</v>
      </c>
      <c r="D1311" s="40"/>
      <c r="E1311" s="40"/>
      <c r="F1311" s="40"/>
      <c r="G1311" s="40"/>
      <c r="H1311" s="40"/>
      <c r="I1311" s="40"/>
      <c r="J1311" s="40"/>
      <c r="K1311" s="123">
        <f>ROUND(SUM(D1311:J1311),2)</f>
        <v>0</v>
      </c>
      <c r="L1311" s="6"/>
    </row>
    <row r="1312" spans="2:12" ht="12.75">
      <c r="B1312" s="118" t="s">
        <v>27</v>
      </c>
      <c r="C1312" s="119"/>
      <c r="D1312" s="313"/>
      <c r="E1312" s="313"/>
      <c r="F1312" s="313"/>
      <c r="G1312" s="313"/>
      <c r="H1312" s="313"/>
      <c r="I1312" s="76"/>
      <c r="J1312" s="313"/>
      <c r="K1312" s="79"/>
      <c r="L1312" s="6"/>
    </row>
    <row r="1313" spans="2:12" ht="19.5" customHeight="1">
      <c r="B1313" s="14" t="s">
        <v>270</v>
      </c>
      <c r="C1313" s="11">
        <v>7420</v>
      </c>
      <c r="D1313" s="314"/>
      <c r="E1313" s="314"/>
      <c r="F1313" s="314"/>
      <c r="G1313" s="314"/>
      <c r="H1313" s="314"/>
      <c r="I1313" s="40"/>
      <c r="J1313" s="314"/>
      <c r="K1313" s="123">
        <f>ROUND(I1313,2)</f>
        <v>0</v>
      </c>
      <c r="L1313" s="6"/>
    </row>
    <row r="1314" spans="2:12" ht="19.5" customHeight="1">
      <c r="B1314" s="14" t="s">
        <v>271</v>
      </c>
      <c r="C1314" s="11">
        <v>9300</v>
      </c>
      <c r="D1314" s="314"/>
      <c r="E1314" s="314"/>
      <c r="F1314" s="314"/>
      <c r="G1314" s="314"/>
      <c r="H1314" s="314"/>
      <c r="I1314" s="40"/>
      <c r="J1314" s="314"/>
      <c r="K1314" s="123">
        <f>ROUND(I1314,2)</f>
        <v>0</v>
      </c>
      <c r="L1314" s="6"/>
    </row>
    <row r="1315" spans="2:12" ht="12.75">
      <c r="B1315" s="118" t="s">
        <v>28</v>
      </c>
      <c r="C1315" s="119"/>
      <c r="D1315" s="313"/>
      <c r="E1315" s="313"/>
      <c r="F1315" s="313"/>
      <c r="G1315" s="313"/>
      <c r="H1315" s="313"/>
      <c r="I1315" s="313"/>
      <c r="J1315" s="76"/>
      <c r="K1315" s="79"/>
      <c r="L1315" s="6"/>
    </row>
    <row r="1316" spans="2:12" ht="19.5" customHeight="1">
      <c r="B1316" s="14" t="s">
        <v>55</v>
      </c>
      <c r="C1316" s="11">
        <v>710</v>
      </c>
      <c r="D1316" s="314"/>
      <c r="E1316" s="314"/>
      <c r="F1316" s="314"/>
      <c r="G1316" s="314"/>
      <c r="H1316" s="314"/>
      <c r="I1316" s="314"/>
      <c r="J1316" s="40"/>
      <c r="K1316" s="123">
        <f>ROUND(J1316,2)</f>
        <v>0</v>
      </c>
      <c r="L1316" s="6"/>
    </row>
    <row r="1317" spans="2:12" ht="19.5" customHeight="1">
      <c r="B1317" s="14" t="s">
        <v>272</v>
      </c>
      <c r="C1317" s="11">
        <v>720</v>
      </c>
      <c r="D1317" s="314"/>
      <c r="E1317" s="314"/>
      <c r="F1317" s="314"/>
      <c r="G1317" s="314"/>
      <c r="H1317" s="314"/>
      <c r="I1317" s="314"/>
      <c r="J1317" s="40"/>
      <c r="K1317" s="123">
        <f>ROUND(J1317,2)</f>
        <v>0</v>
      </c>
      <c r="L1317" s="6"/>
    </row>
    <row r="1318" spans="2:12" ht="19.5" customHeight="1">
      <c r="B1318" s="72" t="s">
        <v>273</v>
      </c>
      <c r="C1318" s="120"/>
      <c r="D1318" s="122">
        <f>ROUND(SUM(D1294:D1311),2)</f>
        <v>96314</v>
      </c>
      <c r="E1318" s="124">
        <f>ROUND(SUM(E1294:E1311),2)</f>
        <v>38437.68</v>
      </c>
      <c r="F1318" s="124">
        <f>ROUND(SUM(F1294:F1311),2)</f>
        <v>0</v>
      </c>
      <c r="G1318" s="124">
        <f>ROUND(SUM(G1294:G1311),2)</f>
        <v>0</v>
      </c>
      <c r="H1318" s="124">
        <f>ROUND(SUM(H1294:H1311),2)</f>
        <v>0</v>
      </c>
      <c r="I1318" s="124">
        <f>ROUND(SUM(I1294:I1311)+SUM(I1313:I1314),2)</f>
        <v>0</v>
      </c>
      <c r="J1318" s="124">
        <f>ROUND(SUM(J1294:J1311)+SUM(J1316:J1317),2)</f>
        <v>731.64</v>
      </c>
      <c r="K1318" s="124">
        <f>ROUND(SUM(D1318:J1318),2)</f>
        <v>135483.32</v>
      </c>
      <c r="L1318" s="6"/>
    </row>
    <row r="1320" spans="1:2" ht="15.75">
      <c r="A1320" s="121"/>
      <c r="B1320" s="1" t="s">
        <v>671</v>
      </c>
    </row>
    <row r="1322" ht="12.75">
      <c r="B1322" s="4" t="s">
        <v>38</v>
      </c>
    </row>
    <row r="1323" spans="2:12" ht="12.75">
      <c r="B1323" s="58"/>
      <c r="C1323" s="12"/>
      <c r="D1323" s="13"/>
      <c r="E1323" s="13"/>
      <c r="F1323" s="13"/>
      <c r="G1323" s="13"/>
      <c r="H1323" s="13"/>
      <c r="I1323" s="13"/>
      <c r="J1323" s="13"/>
      <c r="K1323" s="57"/>
      <c r="L1323" s="9"/>
    </row>
    <row r="1324" spans="1:5" ht="16.5" customHeight="1">
      <c r="A1324" s="6" t="s">
        <v>161</v>
      </c>
      <c r="B1324" s="6"/>
      <c r="C1324" s="6"/>
      <c r="D1324" s="6"/>
      <c r="E1324" s="6"/>
    </row>
    <row r="1326" ht="11.25" customHeight="1"/>
  </sheetData>
  <sheetProtection/>
  <mergeCells count="57">
    <mergeCell ref="B1276:E1276"/>
    <mergeCell ref="B1277:E1277"/>
    <mergeCell ref="B1290:B1292"/>
    <mergeCell ref="B1282:E1282"/>
    <mergeCell ref="B1278:E1278"/>
    <mergeCell ref="B1279:E1279"/>
    <mergeCell ref="B1280:E1280"/>
    <mergeCell ref="B1281:E1281"/>
    <mergeCell ref="B1006:B1007"/>
    <mergeCell ref="D1250:D1251"/>
    <mergeCell ref="B1259:B1260"/>
    <mergeCell ref="B1250:B1251"/>
    <mergeCell ref="D1259:D1260"/>
    <mergeCell ref="B1275:E1275"/>
    <mergeCell ref="B1272:E1272"/>
    <mergeCell ref="B1274:E1274"/>
    <mergeCell ref="B616:B617"/>
    <mergeCell ref="C616:C617"/>
    <mergeCell ref="B945:B946"/>
    <mergeCell ref="C84:C85"/>
    <mergeCell ref="B880:B881"/>
    <mergeCell ref="C880:C881"/>
    <mergeCell ref="C945:C946"/>
    <mergeCell ref="C679:C680"/>
    <mergeCell ref="K84:K85"/>
    <mergeCell ref="B302:B303"/>
    <mergeCell ref="C302:C303"/>
    <mergeCell ref="K302:K303"/>
    <mergeCell ref="B370:B371"/>
    <mergeCell ref="I370:I371"/>
    <mergeCell ref="B84:B85"/>
    <mergeCell ref="H370:H371"/>
    <mergeCell ref="G370:G371"/>
    <mergeCell ref="K472:K473"/>
    <mergeCell ref="B538:B539"/>
    <mergeCell ref="C538:C539"/>
    <mergeCell ref="K538:K539"/>
    <mergeCell ref="B406:B407"/>
    <mergeCell ref="K406:K407"/>
    <mergeCell ref="B472:B473"/>
    <mergeCell ref="C406:C407"/>
    <mergeCell ref="C472:C473"/>
    <mergeCell ref="N768:N769"/>
    <mergeCell ref="B768:B769"/>
    <mergeCell ref="C768:C769"/>
    <mergeCell ref="K679:K680"/>
    <mergeCell ref="B679:B680"/>
    <mergeCell ref="C825:C826"/>
    <mergeCell ref="N825:N826"/>
    <mergeCell ref="B825:B826"/>
    <mergeCell ref="K945:K946"/>
    <mergeCell ref="H1250:H1251"/>
    <mergeCell ref="C1006:C1007"/>
    <mergeCell ref="K1006:K1007"/>
    <mergeCell ref="K880:K881"/>
    <mergeCell ref="K616:K617"/>
    <mergeCell ref="C1250:C1251"/>
  </mergeCells>
  <dataValidations count="18"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1095:D1096 D1098:D1102 D1104 D1106:D1110 D1112:D1116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1098:E1102 E1104 E1106:E1110 E1112:E1113 E1115:E1116 E1095:E1096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1134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1135">
      <formula1>0</formula1>
    </dataValidation>
    <dataValidation type="decimal" operator="greaterThanOrEqual" allowBlank="1" showInputMessage="1" showErrorMessage="1" sqref="F1136 F1138 F1145:F1147 D1164:G1167 D1171:D1175 F1171:G1175 D1182:G1182 D1185:F1185 D1190:G1193 D1198:D1200 D1211:F1213 D1215:F1217 D1219:F1221 D1223:F1225 D1231:F1231 D1253:G1256 D1262:D1264 D1270:G1270 F1272:F1281 D1294:J1311 I1313:I1314 J1316:J1317 D967:J970 D8:D10 D964:J965 D953:J960 D947:J950 D1079:D1084 D909:D910 E1073:F1073 D88:D104 D122:D124 D126:D131 D642 D166:D175 D833:M837 D839:M845 D218:D220 D222:D228 D830:M831 D827:M828 D692:J695 D1028:J1031 E87:J104 D329:D331 D333:D339 D1025:J1025 D644:D650 D1039:J1045 D1014:J1021 D978:J984 D1008:J1011 D719:J720 D697:J699 D728:J729 D912:D917 D1069:D1076 D433:D435 D437:D443 D499:D501 D503:D509 H1141 G1106:J1110 D565:D567 D569:D575 G1098:J1102 G1095:J1096 D722:J725 D733:J739 D716:J717 D878 D1242:I1246 H1132 H1134:H1135 H1138 H1145 F1140:F1141 D1134:E1141 G1134:G1147 D1130:G1133 I1130:I1147 D1143:E1147 D1142:F1142">
      <formula1>0</formula1>
    </dataValidation>
    <dataValidation type="decimal" operator="lessThanOrEqual" allowBlank="1" showInputMessage="1" showErrorMessage="1" errorTitle="Value Error" error="Value in this cell must be negative." sqref="D848:M854 D134:D139 D231:D237 D832:M832 D829:M829 D578:D584 D446:D452 D512:D518 D653:D659 D342:D348 D718:J718 D726:J727 D730:J731 D742:J748 D721:J721 D987:J993 D971:J973 D920:D925 D1048:J1054 D1032:J1034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936 D248 D359 D463 D529 D595 D670 D759:J759 D865:M86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1096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1096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3, Exhibit K-13, Schedule of Categorical Programs." sqref="D1241:I1241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1069:F1072 E1074:F1076 E1079:F1084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8:D104 E87:J104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7:D10 D13:D16 D19:D24 D26:D33 D35:D39 D42:D48 D51:D64 D66:D74 D165:D175 D178:D180 D183 D186:D194 D261:D264 D267:D279 D282 D285 D288:D292 D795:M797 F380 D391:F391 D394:F396 D381:F385 D379:E379 D875:D877 D606 D609 D612:D613 D683:J684 D686:J686 D688:J689 D692:J698 D701:J704 D771:M772 D774:M774 D786:M792 D373:E376 D776:M783 D388:F388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9 D184 D286 D793:M793 D610 D696:J696 D392:F392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7:J104 I106:I107 J109:J110 D207:D214 D305:J322 I324:I325 D409:J426 I428:I429 D475:J492 I494:I495 D541:J558 I560:I561 D619:J635 I637:I638 D709:J712 D802:M810 D812:M815 D883:J899 I901:I902 J904:J905">
      <formula1>0</formula1>
    </dataValidation>
    <dataValidation type="decimal" operator="greaterThanOrEqual" allowBlank="1" showInputMessage="1" showErrorMessage="1" errorTitle="Value Error" error="Value in this cell must be positive." sqref="E1130:E1147">
      <formula1>0</formula1>
    </dataValidation>
    <dataValidation type="list" allowBlank="1" showInputMessage="1" showErrorMessage="1" sqref="G1">
      <formula1>$S$1:$S$69</formula1>
    </dataValidation>
    <dataValidation type="list" allowBlank="1" showInputMessage="1" showErrorMessage="1" sqref="G2">
      <formula1>$T$1:$T$8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75" r:id="rId1"/>
  <rowBreaks count="7" manualBreakCount="7">
    <brk id="327" min="1" max="10" man="1"/>
    <brk id="431" min="1" max="10" man="1"/>
    <brk id="497" min="1" max="10" man="1"/>
    <brk id="563" min="1" max="10" man="1"/>
    <brk id="640" min="1" max="10" man="1"/>
    <brk id="714" min="1" max="10" man="1"/>
    <brk id="90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Dunn</dc:creator>
  <cp:keywords/>
  <dc:description/>
  <cp:lastModifiedBy>stej0404</cp:lastModifiedBy>
  <cp:lastPrinted>2014-09-09T18:06:07Z</cp:lastPrinted>
  <dcterms:created xsi:type="dcterms:W3CDTF">2000-07-06T13:27:15Z</dcterms:created>
  <dcterms:modified xsi:type="dcterms:W3CDTF">2014-09-15T20:29:15Z</dcterms:modified>
  <cp:category/>
  <cp:version/>
  <cp:contentType/>
  <cp:contentStatus/>
</cp:coreProperties>
</file>